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職人マスタ" sheetId="2" state="visible" r:id="rId2"/>
    <sheet xmlns:r="http://schemas.openxmlformats.org/officeDocument/2006/relationships" name="出面入力" sheetId="3" state="visible" r:id="rId3"/>
    <sheet xmlns:r="http://schemas.openxmlformats.org/officeDocument/2006/relationships" name="元請別集計" sheetId="4" state="visible" r:id="rId4"/>
    <sheet xmlns:r="http://schemas.openxmlformats.org/officeDocument/2006/relationships" name="現場別集計" sheetId="5" state="visible" r:id="rId5"/>
    <sheet xmlns:r="http://schemas.openxmlformats.org/officeDocument/2006/relationships" name="月間出面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-#,##0;&quot;-&quot;"/>
    <numFmt numFmtId="165" formatCode="yyyy-mm-dd"/>
    <numFmt numFmtId="166" formatCode="yyyy/m/d"/>
    <numFmt numFmtId="167" formatCode="0.0;-0.0;&quot;-&quot;"/>
    <numFmt numFmtId="168" formatCode="yyyy&quot;年&quot;m&quot;月&quot;"/>
    <numFmt numFmtId="169" formatCode="0.0;-0.0;&quot;&quot;"/>
  </numFmts>
  <fonts count="10">
    <font>
      <name val="Calibri"/>
      <family val="2"/>
      <color theme="1"/>
      <sz val="11"/>
      <scheme val="minor"/>
    </font>
    <font>
      <name val="游ゴシック"/>
      <b val="1"/>
      <color rgb="0006265F"/>
      <sz val="16"/>
    </font>
    <font>
      <name val="游ゴシック"/>
      <b val="1"/>
      <color rgb="0006265F"/>
      <sz val="11"/>
    </font>
    <font>
      <name val="游ゴシック"/>
      <color rgb="00000000"/>
      <sz val="10.5"/>
    </font>
    <font>
      <name val="游ゴシック"/>
      <color rgb="001F5FBF"/>
      <sz val="10.5"/>
      <u val="single"/>
    </font>
    <font>
      <name val="游ゴシック"/>
      <color rgb="005B6577"/>
      <sz val="9"/>
    </font>
    <font>
      <name val="游ゴシック"/>
      <b val="1"/>
      <color rgb="0006265F"/>
      <sz val="14"/>
    </font>
    <font>
      <name val="游ゴシック"/>
      <color rgb="001F3FBF"/>
      <sz val="10.5"/>
    </font>
    <font>
      <name val="游ゴシック"/>
      <b val="1"/>
      <color rgb="0006265F"/>
      <sz val="10.5"/>
    </font>
    <font>
      <name val="游ゴシック"/>
      <b val="1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B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pivotButton="0" quotePrefix="0" xfId="0"/>
    <xf numFmtId="0" fontId="5" fillId="0" borderId="0" pivotButton="0" quotePrefix="0" xfId="0"/>
    <xf numFmtId="0" fontId="7" fillId="2" borderId="1" pivotButton="0" quotePrefix="0" xfId="0"/>
    <xf numFmtId="0" fontId="8" fillId="3" borderId="1" applyAlignment="1" pivotButton="0" quotePrefix="0" xfId="0">
      <alignment horizontal="center" vertical="center" wrapText="1"/>
    </xf>
    <xf numFmtId="164" fontId="7" fillId="2" borderId="1" pivotButton="0" quotePrefix="0" xfId="0"/>
    <xf numFmtId="166" fontId="7" fillId="2" borderId="1" pivotButton="0" quotePrefix="0" xfId="0"/>
    <xf numFmtId="167" fontId="7" fillId="2" borderId="1" pivotButton="0" quotePrefix="0" xfId="0"/>
    <xf numFmtId="0" fontId="3" fillId="0" borderId="1" pivotButton="0" quotePrefix="0" xfId="0"/>
    <xf numFmtId="164" fontId="3" fillId="0" borderId="1" pivotButton="0" quotePrefix="0" xfId="0"/>
    <xf numFmtId="0" fontId="9" fillId="0" borderId="0" pivotButton="0" quotePrefix="0" xfId="0"/>
    <xf numFmtId="168" fontId="7" fillId="2" borderId="1" pivotButton="0" quotePrefix="0" xfId="0"/>
    <xf numFmtId="166" fontId="3" fillId="0" borderId="1" pivotButton="0" quotePrefix="0" xfId="0"/>
    <xf numFmtId="167" fontId="3" fillId="0" borderId="1" pivotButton="0" quotePrefix="0" xfId="0"/>
    <xf numFmtId="0" fontId="9" fillId="4" borderId="1" pivotButton="0" quotePrefix="0" xfId="0"/>
    <xf numFmtId="167" fontId="9" fillId="4" borderId="1" pivotButton="0" quotePrefix="0" xfId="0"/>
    <xf numFmtId="164" fontId="9" fillId="4" borderId="1" pivotButton="0" quotePrefix="0" xfId="0"/>
    <xf numFmtId="0" fontId="8" fillId="3" borderId="1" applyAlignment="1" pivotButton="0" quotePrefix="0" xfId="0">
      <alignment horizontal="center"/>
    </xf>
    <xf numFmtId="169" fontId="3" fillId="0" borderId="1" pivotButton="0" quotePrefix="0" xfId="0"/>
    <xf numFmtId="167" fontId="9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nbase.jp/use-cases/constr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出面表テンプレート（元請別・現場別の集計つき）</t>
        </is>
      </c>
    </row>
    <row r="4">
      <c r="B4" s="2" t="inlineStr">
        <is>
          <t>■ このテンプレートでできること</t>
        </is>
      </c>
    </row>
    <row r="5">
      <c r="B5" s="3" t="inlineStr">
        <is>
          <t>毎日の出面（誰が・どの現場に・何人工出たか）を1行ずつ入れるだけで、月ごとに「元請別」「現場別」の人工と金額、職人さんごとの月間出面表が自動でできあがります。元請への常用請求の金額確認や、給与計算の下準備に使えます。</t>
        </is>
      </c>
    </row>
    <row r="6">
      <c r="B6" s="3" t="inlineStr"/>
    </row>
    <row r="7">
      <c r="B7" s="2" t="inlineStr">
        <is>
          <t>■ 使い方</t>
        </is>
      </c>
    </row>
    <row r="8">
      <c r="B8" s="3" t="inlineStr">
        <is>
          <t>1. 「職人マスタ」に職人さんの名前・職種・日当単価（1人工あたり）・残業単価（1時間あたり）を入れます。</t>
        </is>
      </c>
    </row>
    <row r="9">
      <c r="B9" s="3" t="inlineStr">
        <is>
          <t>2. 「出面入力」に、日付・現場名・元請・職人名・人工（1日＝1、半日＝0.5）・残業時間を1行ずつ入れます。職人名は一覧から選べます。</t>
        </is>
      </c>
    </row>
    <row r="10">
      <c r="B10" s="3" t="inlineStr">
        <is>
          <t>3. 「元請別集計」「現場別集計」「月間出面表」の黄色い欄に集計したい月（その月の1日）を入れると、その月の分だけ集計されます。</t>
        </is>
      </c>
    </row>
    <row r="11">
      <c r="B11" s="3" t="inlineStr">
        <is>
          <t>4. 「元請別集計」「現場別集計」の黄色い欄には、集計したい元請名・現場名を「出面入力」と同じ表記で入れてください。</t>
        </is>
      </c>
    </row>
    <row r="12">
      <c r="B12" s="3" t="inlineStr"/>
    </row>
    <row r="13">
      <c r="B13" s="2" t="inlineStr">
        <is>
          <t>■ 入力の決まり</t>
        </is>
      </c>
    </row>
    <row r="14">
      <c r="B14" s="3" t="inlineStr">
        <is>
          <t>・黄色の欄が入力欄です。白い欄は数式なので消さないでください。</t>
        </is>
      </c>
    </row>
    <row r="15">
      <c r="B15" s="3" t="inlineStr">
        <is>
          <t>・例として入れてある行（2026年10月）は、消して上書きしてください。</t>
        </is>
      </c>
    </row>
    <row r="16">
      <c r="B16" s="3" t="inlineStr">
        <is>
          <t>・金額 ＝ 人工 × 日当単価 ＋ 残業時間 × 残業単価 で計算しています（税抜）。単価が現場や元請で変わる場合は、職人マスタを分けるか金額を直接確認してください。</t>
        </is>
      </c>
    </row>
    <row r="17">
      <c r="B17" s="3" t="inlineStr">
        <is>
          <t>・出面入力は500行まで集計の対象です。</t>
        </is>
      </c>
    </row>
    <row r="19">
      <c r="B19" s="4" t="inlineStr">
        <is>
          <t>■ 月末の集計が追いつかなくなったら</t>
        </is>
      </c>
    </row>
    <row r="20">
      <c r="B20" s="3" t="inlineStr">
        <is>
          <t>現場や元請が増えると、Excel の転記と確認だけで月末が終わってしまいます。業務管理サービス WanBase では、人工の明細から請求書の作成、入金の記録、職人さんの勤怠までを1か所で扱えます。2週間無料でお試しいただけます。</t>
        </is>
      </c>
    </row>
    <row r="21">
      <c r="B21" s="5" t="inlineStr">
        <is>
          <t>https://wanbase.jp/use-cases/construction/</t>
        </is>
      </c>
    </row>
    <row r="23">
      <c r="B23" s="6" t="inlineStr">
        <is>
          <t>このテンプレートは自由に編集・社内利用していただけます（再配布・販売はご遠慮ください）。計算結果は必ずご自身でもご確認ください。提供: WanBase（株式会社白凪）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20" customWidth="1" min="4" max="4"/>
  </cols>
  <sheetData>
    <row r="1">
      <c r="A1" s="7" t="inlineStr">
        <is>
          <t>職人マスタ</t>
        </is>
      </c>
    </row>
    <row r="2">
      <c r="A2" s="8" t="inlineStr">
        <is>
          <t>職人さんごとの単価。出面入力の職人名はここから選びます</t>
        </is>
      </c>
    </row>
    <row r="3">
      <c r="A3" s="9" t="inlineStr">
        <is>
          <t>入力する欄</t>
        </is>
      </c>
      <c r="B3" s="8" t="inlineStr">
        <is>
          <t>← 黄色の欄だけ入力してください。白い欄は自動で計算されます</t>
        </is>
      </c>
    </row>
    <row r="4">
      <c r="A4" s="10" t="inlineStr">
        <is>
          <t>職人名</t>
        </is>
      </c>
      <c r="B4" s="10" t="inlineStr">
        <is>
          <t>職種</t>
        </is>
      </c>
      <c r="C4" s="10" t="inlineStr">
        <is>
          <t>日当単価（円／人工）</t>
        </is>
      </c>
      <c r="D4" s="10" t="inlineStr">
        <is>
          <t>残業単価（円／時間）</t>
        </is>
      </c>
    </row>
    <row r="5">
      <c r="A5" s="9" t="inlineStr">
        <is>
          <t>山田 太郎</t>
        </is>
      </c>
      <c r="B5" s="9" t="inlineStr">
        <is>
          <t>大工</t>
        </is>
      </c>
      <c r="C5" s="11" t="n">
        <v>23000</v>
      </c>
      <c r="D5" s="11" t="n">
        <v>3600</v>
      </c>
    </row>
    <row r="6">
      <c r="A6" s="9" t="inlineStr">
        <is>
          <t>佐藤 次郎</t>
        </is>
      </c>
      <c r="B6" s="9" t="inlineStr">
        <is>
          <t>大工</t>
        </is>
      </c>
      <c r="C6" s="11" t="n">
        <v>23000</v>
      </c>
      <c r="D6" s="11" t="n">
        <v>3600</v>
      </c>
    </row>
    <row r="7">
      <c r="A7" s="9" t="inlineStr">
        <is>
          <t>鈴木 三郎</t>
        </is>
      </c>
      <c r="B7" s="9" t="inlineStr">
        <is>
          <t>手元</t>
        </is>
      </c>
      <c r="C7" s="11" t="n">
        <v>18000</v>
      </c>
      <c r="D7" s="11" t="n">
        <v>2800</v>
      </c>
    </row>
    <row r="8">
      <c r="A8" s="9" t="n"/>
      <c r="B8" s="9" t="n"/>
      <c r="C8" s="11" t="n"/>
      <c r="D8" s="11" t="n"/>
    </row>
    <row r="9">
      <c r="A9" s="9" t="n"/>
      <c r="B9" s="9" t="n"/>
      <c r="C9" s="11" t="n"/>
      <c r="D9" s="11" t="n"/>
    </row>
    <row r="10">
      <c r="A10" s="9" t="n"/>
      <c r="B10" s="9" t="n"/>
      <c r="C10" s="11" t="n"/>
      <c r="D10" s="11" t="n"/>
    </row>
    <row r="11">
      <c r="A11" s="9" t="n"/>
      <c r="B11" s="9" t="n"/>
      <c r="C11" s="11" t="n"/>
      <c r="D11" s="11" t="n"/>
    </row>
    <row r="12">
      <c r="A12" s="9" t="n"/>
      <c r="B12" s="9" t="n"/>
      <c r="C12" s="11" t="n"/>
      <c r="D12" s="11" t="n"/>
    </row>
    <row r="13">
      <c r="A13" s="9" t="n"/>
      <c r="B13" s="9" t="n"/>
      <c r="C13" s="11" t="n"/>
      <c r="D13" s="11" t="n"/>
    </row>
    <row r="14">
      <c r="A14" s="9" t="n"/>
      <c r="B14" s="9" t="n"/>
      <c r="C14" s="11" t="n"/>
      <c r="D14" s="11" t="n"/>
    </row>
    <row r="15">
      <c r="A15" s="9" t="n"/>
      <c r="B15" s="9" t="n"/>
      <c r="C15" s="11" t="n"/>
      <c r="D15" s="11" t="n"/>
    </row>
    <row r="16">
      <c r="A16" s="9" t="n"/>
      <c r="B16" s="9" t="n"/>
      <c r="C16" s="11" t="n"/>
      <c r="D16" s="11" t="n"/>
    </row>
    <row r="17">
      <c r="A17" s="9" t="n"/>
      <c r="B17" s="9" t="n"/>
      <c r="C17" s="11" t="n"/>
      <c r="D17" s="11" t="n"/>
    </row>
    <row r="18">
      <c r="A18" s="9" t="n"/>
      <c r="B18" s="9" t="n"/>
      <c r="C18" s="11" t="n"/>
      <c r="D18" s="11" t="n"/>
    </row>
    <row r="19">
      <c r="A19" s="9" t="n"/>
      <c r="B19" s="9" t="n"/>
      <c r="C19" s="11" t="n"/>
      <c r="D19" s="11" t="n"/>
    </row>
    <row r="20">
      <c r="A20" s="9" t="n"/>
      <c r="B20" s="9" t="n"/>
      <c r="C20" s="11" t="n"/>
      <c r="D20" s="11" t="n"/>
    </row>
    <row r="21">
      <c r="A21" s="9" t="n"/>
      <c r="B21" s="9" t="n"/>
      <c r="C21" s="11" t="n"/>
      <c r="D21" s="11" t="n"/>
    </row>
    <row r="22">
      <c r="A22" s="9" t="n"/>
      <c r="B22" s="9" t="n"/>
      <c r="C22" s="11" t="n"/>
      <c r="D22" s="11" t="n"/>
    </row>
    <row r="23">
      <c r="A23" s="9" t="n"/>
      <c r="B23" s="9" t="n"/>
      <c r="C23" s="11" t="n"/>
      <c r="D23" s="11" t="n"/>
    </row>
    <row r="24">
      <c r="A24" s="9" t="n"/>
      <c r="B24" s="9" t="n"/>
      <c r="C24" s="11" t="n"/>
      <c r="D24" s="11" t="n"/>
    </row>
    <row r="25">
      <c r="A25" s="9" t="n"/>
      <c r="B25" s="9" t="n"/>
      <c r="C25" s="11" t="n"/>
      <c r="D25" s="11" t="n"/>
    </row>
    <row r="26">
      <c r="A26" s="9" t="n"/>
      <c r="B26" s="9" t="n"/>
      <c r="C26" s="11" t="n"/>
      <c r="D26" s="11" t="n"/>
    </row>
    <row r="27">
      <c r="A27" s="9" t="n"/>
      <c r="B27" s="9" t="n"/>
      <c r="C27" s="11" t="n"/>
      <c r="D27" s="11" t="n"/>
    </row>
    <row r="28">
      <c r="A28" s="9" t="n"/>
      <c r="B28" s="9" t="n"/>
      <c r="C28" s="11" t="n"/>
      <c r="D28" s="11" t="n"/>
    </row>
    <row r="29">
      <c r="A29" s="9" t="n"/>
      <c r="B29" s="9" t="n"/>
      <c r="C29" s="11" t="n"/>
      <c r="D29" s="11" t="n"/>
    </row>
    <row r="30">
      <c r="A30" s="9" t="n"/>
      <c r="B30" s="9" t="n"/>
      <c r="C30" s="11" t="n"/>
      <c r="D30" s="11" t="n"/>
    </row>
    <row r="31">
      <c r="A31" s="9" t="n"/>
      <c r="B31" s="9" t="n"/>
      <c r="C31" s="11" t="n"/>
      <c r="D31" s="11" t="n"/>
    </row>
    <row r="32">
      <c r="A32" s="9" t="n"/>
      <c r="B32" s="9" t="n"/>
      <c r="C32" s="11" t="n"/>
      <c r="D32" s="11" t="n"/>
    </row>
    <row r="33">
      <c r="A33" s="9" t="n"/>
      <c r="B33" s="9" t="n"/>
      <c r="C33" s="11" t="n"/>
      <c r="D33" s="11" t="n"/>
    </row>
    <row r="34">
      <c r="A34" s="9" t="n"/>
      <c r="B34" s="9" t="n"/>
      <c r="C34" s="11" t="n"/>
      <c r="D34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4" customWidth="1" min="4" max="4"/>
    <col width="8" customWidth="1" min="5" max="5"/>
    <col width="11" customWidth="1" min="6" max="6"/>
    <col width="10" customWidth="1" min="7" max="7"/>
    <col width="11" customWidth="1" min="8" max="8"/>
    <col width="11" customWidth="1" min="9" max="9"/>
    <col width="14" customWidth="1" min="10" max="10"/>
  </cols>
  <sheetData>
    <row r="1">
      <c r="A1" s="7" t="inlineStr">
        <is>
          <t>出面入力</t>
        </is>
      </c>
    </row>
    <row r="2">
      <c r="A2" s="8" t="inlineStr">
        <is>
          <t>1日・1人・1現場ごとに1行。人工は 1日＝1、半日＝0.5</t>
        </is>
      </c>
    </row>
    <row r="3">
      <c r="A3" s="9" t="inlineStr">
        <is>
          <t>入力する欄</t>
        </is>
      </c>
      <c r="B3" s="8" t="inlineStr">
        <is>
          <t>← 黄色の欄だけ入力してください。白い欄は自動で計算されます</t>
        </is>
      </c>
    </row>
    <row r="4">
      <c r="A4" s="10" t="inlineStr">
        <is>
          <t>日付</t>
        </is>
      </c>
      <c r="B4" s="10" t="inlineStr">
        <is>
          <t>現場名</t>
        </is>
      </c>
      <c r="C4" s="10" t="inlineStr">
        <is>
          <t>元請</t>
        </is>
      </c>
      <c r="D4" s="10" t="inlineStr">
        <is>
          <t>職人名</t>
        </is>
      </c>
      <c r="E4" s="10" t="inlineStr">
        <is>
          <t>人工</t>
        </is>
      </c>
      <c r="F4" s="10" t="inlineStr">
        <is>
          <t>残業（時間）</t>
        </is>
      </c>
      <c r="G4" s="10" t="inlineStr">
        <is>
          <t>職種</t>
        </is>
      </c>
      <c r="H4" s="10" t="inlineStr">
        <is>
          <t>日当単価</t>
        </is>
      </c>
      <c r="I4" s="10" t="inlineStr">
        <is>
          <t>残業単価</t>
        </is>
      </c>
      <c r="J4" s="10" t="inlineStr">
        <is>
          <t>金額（税抜）</t>
        </is>
      </c>
    </row>
    <row r="5">
      <c r="A5" s="12" t="n">
        <v>46296</v>
      </c>
      <c r="B5" s="9" t="inlineStr">
        <is>
          <t>〇〇邸 新築</t>
        </is>
      </c>
      <c r="C5" s="9" t="inlineStr">
        <is>
          <t>〇〇建設</t>
        </is>
      </c>
      <c r="D5" s="9" t="inlineStr">
        <is>
          <t>山田 太郎</t>
        </is>
      </c>
      <c r="E5" s="13" t="n">
        <v>1</v>
      </c>
      <c r="F5" s="13" t="n">
        <v>0</v>
      </c>
      <c r="G5" s="14">
        <f>IF(D5="","",IFERROR(INDEX('職人マスタ'!$B$5:$B$34,MATCH(D5,'職人マスタ'!$A$5:$A$34,0)),"未登録"))</f>
        <v/>
      </c>
      <c r="H5" s="15">
        <f>IF(D5="","",IFERROR(INDEX('職人マスタ'!$C$5:$C$34,MATCH(D5,'職人マスタ'!$A$5:$A$34,0)),0))</f>
        <v/>
      </c>
      <c r="I5" s="15">
        <f>IF(D5="","",IFERROR(INDEX('職人マスタ'!$D$5:$D$34,MATCH(D5,'職人マスタ'!$A$5:$A$34,0)),0))</f>
        <v/>
      </c>
      <c r="J5" s="15">
        <f>IF(D5="","",N(E5)*N(H5)+N(F5)*N(I5))</f>
        <v/>
      </c>
    </row>
    <row r="6">
      <c r="A6" s="12" t="n">
        <v>46296</v>
      </c>
      <c r="B6" s="9" t="inlineStr">
        <is>
          <t>〇〇邸 新築</t>
        </is>
      </c>
      <c r="C6" s="9" t="inlineStr">
        <is>
          <t>〇〇建設</t>
        </is>
      </c>
      <c r="D6" s="9" t="inlineStr">
        <is>
          <t>鈴木 三郎</t>
        </is>
      </c>
      <c r="E6" s="13" t="n">
        <v>1</v>
      </c>
      <c r="F6" s="13" t="n">
        <v>0</v>
      </c>
      <c r="G6" s="14">
        <f>IF(D6="","",IFERROR(INDEX('職人マスタ'!$B$5:$B$34,MATCH(D6,'職人マスタ'!$A$5:$A$34,0)),"未登録"))</f>
        <v/>
      </c>
      <c r="H6" s="15">
        <f>IF(D6="","",IFERROR(INDEX('職人マスタ'!$C$5:$C$34,MATCH(D6,'職人マスタ'!$A$5:$A$34,0)),0))</f>
        <v/>
      </c>
      <c r="I6" s="15">
        <f>IF(D6="","",IFERROR(INDEX('職人マスタ'!$D$5:$D$34,MATCH(D6,'職人マスタ'!$A$5:$A$34,0)),0))</f>
        <v/>
      </c>
      <c r="J6" s="15">
        <f>IF(D6="","",N(E6)*N(H6)+N(F6)*N(I6))</f>
        <v/>
      </c>
    </row>
    <row r="7">
      <c r="A7" s="12" t="n">
        <v>46297</v>
      </c>
      <c r="B7" s="9" t="inlineStr">
        <is>
          <t>〇〇邸 新築</t>
        </is>
      </c>
      <c r="C7" s="9" t="inlineStr">
        <is>
          <t>〇〇建設</t>
        </is>
      </c>
      <c r="D7" s="9" t="inlineStr">
        <is>
          <t>山田 太郎</t>
        </is>
      </c>
      <c r="E7" s="13" t="n">
        <v>1</v>
      </c>
      <c r="F7" s="13" t="n">
        <v>2</v>
      </c>
      <c r="G7" s="14">
        <f>IF(D7="","",IFERROR(INDEX('職人マスタ'!$B$5:$B$34,MATCH(D7,'職人マスタ'!$A$5:$A$34,0)),"未登録"))</f>
        <v/>
      </c>
      <c r="H7" s="15">
        <f>IF(D7="","",IFERROR(INDEX('職人マスタ'!$C$5:$C$34,MATCH(D7,'職人マスタ'!$A$5:$A$34,0)),0))</f>
        <v/>
      </c>
      <c r="I7" s="15">
        <f>IF(D7="","",IFERROR(INDEX('職人マスタ'!$D$5:$D$34,MATCH(D7,'職人マスタ'!$A$5:$A$34,0)),0))</f>
        <v/>
      </c>
      <c r="J7" s="15">
        <f>IF(D7="","",N(E7)*N(H7)+N(F7)*N(I7))</f>
        <v/>
      </c>
    </row>
    <row r="8">
      <c r="A8" s="12" t="n">
        <v>46297</v>
      </c>
      <c r="B8" s="9" t="inlineStr">
        <is>
          <t>△△ビル 内装</t>
        </is>
      </c>
      <c r="C8" s="9" t="inlineStr">
        <is>
          <t>△△工務店</t>
        </is>
      </c>
      <c r="D8" s="9" t="inlineStr">
        <is>
          <t>佐藤 次郎</t>
        </is>
      </c>
      <c r="E8" s="13" t="n">
        <v>1</v>
      </c>
      <c r="F8" s="13" t="n">
        <v>0</v>
      </c>
      <c r="G8" s="14">
        <f>IF(D8="","",IFERROR(INDEX('職人マスタ'!$B$5:$B$34,MATCH(D8,'職人マスタ'!$A$5:$A$34,0)),"未登録"))</f>
        <v/>
      </c>
      <c r="H8" s="15">
        <f>IF(D8="","",IFERROR(INDEX('職人マスタ'!$C$5:$C$34,MATCH(D8,'職人マスタ'!$A$5:$A$34,0)),0))</f>
        <v/>
      </c>
      <c r="I8" s="15">
        <f>IF(D8="","",IFERROR(INDEX('職人マスタ'!$D$5:$D$34,MATCH(D8,'職人マスタ'!$A$5:$A$34,0)),0))</f>
        <v/>
      </c>
      <c r="J8" s="15">
        <f>IF(D8="","",N(E8)*N(H8)+N(F8)*N(I8))</f>
        <v/>
      </c>
    </row>
    <row r="9">
      <c r="A9" s="12" t="n">
        <v>46298</v>
      </c>
      <c r="B9" s="9" t="inlineStr">
        <is>
          <t>△△ビル 内装</t>
        </is>
      </c>
      <c r="C9" s="9" t="inlineStr">
        <is>
          <t>△△工務店</t>
        </is>
      </c>
      <c r="D9" s="9" t="inlineStr">
        <is>
          <t>佐藤 次郎</t>
        </is>
      </c>
      <c r="E9" s="13" t="n">
        <v>0.5</v>
      </c>
      <c r="F9" s="13" t="n">
        <v>0</v>
      </c>
      <c r="G9" s="14">
        <f>IF(D9="","",IFERROR(INDEX('職人マスタ'!$B$5:$B$34,MATCH(D9,'職人マスタ'!$A$5:$A$34,0)),"未登録"))</f>
        <v/>
      </c>
      <c r="H9" s="15">
        <f>IF(D9="","",IFERROR(INDEX('職人マスタ'!$C$5:$C$34,MATCH(D9,'職人マスタ'!$A$5:$A$34,0)),0))</f>
        <v/>
      </c>
      <c r="I9" s="15">
        <f>IF(D9="","",IFERROR(INDEX('職人マスタ'!$D$5:$D$34,MATCH(D9,'職人マスタ'!$A$5:$A$34,0)),0))</f>
        <v/>
      </c>
      <c r="J9" s="15">
        <f>IF(D9="","",N(E9)*N(H9)+N(F9)*N(I9))</f>
        <v/>
      </c>
    </row>
    <row r="10">
      <c r="A10" s="12" t="n">
        <v>46298</v>
      </c>
      <c r="B10" s="9" t="inlineStr">
        <is>
          <t>△△ビル 内装</t>
        </is>
      </c>
      <c r="C10" s="9" t="inlineStr">
        <is>
          <t>△△工務店</t>
        </is>
      </c>
      <c r="D10" s="9" t="inlineStr">
        <is>
          <t>鈴木 三郎</t>
        </is>
      </c>
      <c r="E10" s="13" t="n">
        <v>1</v>
      </c>
      <c r="F10" s="13" t="n">
        <v>1.5</v>
      </c>
      <c r="G10" s="14">
        <f>IF(D10="","",IFERROR(INDEX('職人マスタ'!$B$5:$B$34,MATCH(D10,'職人マスタ'!$A$5:$A$34,0)),"未登録"))</f>
        <v/>
      </c>
      <c r="H10" s="15">
        <f>IF(D10="","",IFERROR(INDEX('職人マスタ'!$C$5:$C$34,MATCH(D10,'職人マスタ'!$A$5:$A$34,0)),0))</f>
        <v/>
      </c>
      <c r="I10" s="15">
        <f>IF(D10="","",IFERROR(INDEX('職人マスタ'!$D$5:$D$34,MATCH(D10,'職人マスタ'!$A$5:$A$34,0)),0))</f>
        <v/>
      </c>
      <c r="J10" s="15">
        <f>IF(D10="","",N(E10)*N(H10)+N(F10)*N(I10))</f>
        <v/>
      </c>
    </row>
    <row r="11">
      <c r="A11" s="12" t="n"/>
      <c r="B11" s="9" t="n"/>
      <c r="C11" s="9" t="n"/>
      <c r="D11" s="9" t="n"/>
      <c r="E11" s="13" t="n"/>
      <c r="F11" s="13" t="n"/>
      <c r="G11" s="14">
        <f>IF(D11="","",IFERROR(INDEX('職人マスタ'!$B$5:$B$34,MATCH(D11,'職人マスタ'!$A$5:$A$34,0)),"未登録"))</f>
        <v/>
      </c>
      <c r="H11" s="15">
        <f>IF(D11="","",IFERROR(INDEX('職人マスタ'!$C$5:$C$34,MATCH(D11,'職人マスタ'!$A$5:$A$34,0)),0))</f>
        <v/>
      </c>
      <c r="I11" s="15">
        <f>IF(D11="","",IFERROR(INDEX('職人マスタ'!$D$5:$D$34,MATCH(D11,'職人マスタ'!$A$5:$A$34,0)),0))</f>
        <v/>
      </c>
      <c r="J11" s="15">
        <f>IF(D11="","",N(E11)*N(H11)+N(F11)*N(I11))</f>
        <v/>
      </c>
    </row>
    <row r="12">
      <c r="A12" s="12" t="n"/>
      <c r="B12" s="9" t="n"/>
      <c r="C12" s="9" t="n"/>
      <c r="D12" s="9" t="n"/>
      <c r="E12" s="13" t="n"/>
      <c r="F12" s="13" t="n"/>
      <c r="G12" s="14">
        <f>IF(D12="","",IFERROR(INDEX('職人マスタ'!$B$5:$B$34,MATCH(D12,'職人マスタ'!$A$5:$A$34,0)),"未登録"))</f>
        <v/>
      </c>
      <c r="H12" s="15">
        <f>IF(D12="","",IFERROR(INDEX('職人マスタ'!$C$5:$C$34,MATCH(D12,'職人マスタ'!$A$5:$A$34,0)),0))</f>
        <v/>
      </c>
      <c r="I12" s="15">
        <f>IF(D12="","",IFERROR(INDEX('職人マスタ'!$D$5:$D$34,MATCH(D12,'職人マスタ'!$A$5:$A$34,0)),0))</f>
        <v/>
      </c>
      <c r="J12" s="15">
        <f>IF(D12="","",N(E12)*N(H12)+N(F12)*N(I12))</f>
        <v/>
      </c>
    </row>
    <row r="13">
      <c r="A13" s="12" t="n"/>
      <c r="B13" s="9" t="n"/>
      <c r="C13" s="9" t="n"/>
      <c r="D13" s="9" t="n"/>
      <c r="E13" s="13" t="n"/>
      <c r="F13" s="13" t="n"/>
      <c r="G13" s="14">
        <f>IF(D13="","",IFERROR(INDEX('職人マスタ'!$B$5:$B$34,MATCH(D13,'職人マスタ'!$A$5:$A$34,0)),"未登録"))</f>
        <v/>
      </c>
      <c r="H13" s="15">
        <f>IF(D13="","",IFERROR(INDEX('職人マスタ'!$C$5:$C$34,MATCH(D13,'職人マスタ'!$A$5:$A$34,0)),0))</f>
        <v/>
      </c>
      <c r="I13" s="15">
        <f>IF(D13="","",IFERROR(INDEX('職人マスタ'!$D$5:$D$34,MATCH(D13,'職人マスタ'!$A$5:$A$34,0)),0))</f>
        <v/>
      </c>
      <c r="J13" s="15">
        <f>IF(D13="","",N(E13)*N(H13)+N(F13)*N(I13))</f>
        <v/>
      </c>
    </row>
    <row r="14">
      <c r="A14" s="12" t="n"/>
      <c r="B14" s="9" t="n"/>
      <c r="C14" s="9" t="n"/>
      <c r="D14" s="9" t="n"/>
      <c r="E14" s="13" t="n"/>
      <c r="F14" s="13" t="n"/>
      <c r="G14" s="14">
        <f>IF(D14="","",IFERROR(INDEX('職人マスタ'!$B$5:$B$34,MATCH(D14,'職人マスタ'!$A$5:$A$34,0)),"未登録"))</f>
        <v/>
      </c>
      <c r="H14" s="15">
        <f>IF(D14="","",IFERROR(INDEX('職人マスタ'!$C$5:$C$34,MATCH(D14,'職人マスタ'!$A$5:$A$34,0)),0))</f>
        <v/>
      </c>
      <c r="I14" s="15">
        <f>IF(D14="","",IFERROR(INDEX('職人マスタ'!$D$5:$D$34,MATCH(D14,'職人マスタ'!$A$5:$A$34,0)),0))</f>
        <v/>
      </c>
      <c r="J14" s="15">
        <f>IF(D14="","",N(E14)*N(H14)+N(F14)*N(I14))</f>
        <v/>
      </c>
    </row>
    <row r="15">
      <c r="A15" s="12" t="n"/>
      <c r="B15" s="9" t="n"/>
      <c r="C15" s="9" t="n"/>
      <c r="D15" s="9" t="n"/>
      <c r="E15" s="13" t="n"/>
      <c r="F15" s="13" t="n"/>
      <c r="G15" s="14">
        <f>IF(D15="","",IFERROR(INDEX('職人マスタ'!$B$5:$B$34,MATCH(D15,'職人マスタ'!$A$5:$A$34,0)),"未登録"))</f>
        <v/>
      </c>
      <c r="H15" s="15">
        <f>IF(D15="","",IFERROR(INDEX('職人マスタ'!$C$5:$C$34,MATCH(D15,'職人マスタ'!$A$5:$A$34,0)),0))</f>
        <v/>
      </c>
      <c r="I15" s="15">
        <f>IF(D15="","",IFERROR(INDEX('職人マスタ'!$D$5:$D$34,MATCH(D15,'職人マスタ'!$A$5:$A$34,0)),0))</f>
        <v/>
      </c>
      <c r="J15" s="15">
        <f>IF(D15="","",N(E15)*N(H15)+N(F15)*N(I15))</f>
        <v/>
      </c>
    </row>
    <row r="16">
      <c r="A16" s="12" t="n"/>
      <c r="B16" s="9" t="n"/>
      <c r="C16" s="9" t="n"/>
      <c r="D16" s="9" t="n"/>
      <c r="E16" s="13" t="n"/>
      <c r="F16" s="13" t="n"/>
      <c r="G16" s="14">
        <f>IF(D16="","",IFERROR(INDEX('職人マスタ'!$B$5:$B$34,MATCH(D16,'職人マスタ'!$A$5:$A$34,0)),"未登録"))</f>
        <v/>
      </c>
      <c r="H16" s="15">
        <f>IF(D16="","",IFERROR(INDEX('職人マスタ'!$C$5:$C$34,MATCH(D16,'職人マスタ'!$A$5:$A$34,0)),0))</f>
        <v/>
      </c>
      <c r="I16" s="15">
        <f>IF(D16="","",IFERROR(INDEX('職人マスタ'!$D$5:$D$34,MATCH(D16,'職人マスタ'!$A$5:$A$34,0)),0))</f>
        <v/>
      </c>
      <c r="J16" s="15">
        <f>IF(D16="","",N(E16)*N(H16)+N(F16)*N(I16))</f>
        <v/>
      </c>
    </row>
    <row r="17">
      <c r="A17" s="12" t="n"/>
      <c r="B17" s="9" t="n"/>
      <c r="C17" s="9" t="n"/>
      <c r="D17" s="9" t="n"/>
      <c r="E17" s="13" t="n"/>
      <c r="F17" s="13" t="n"/>
      <c r="G17" s="14">
        <f>IF(D17="","",IFERROR(INDEX('職人マスタ'!$B$5:$B$34,MATCH(D17,'職人マスタ'!$A$5:$A$34,0)),"未登録"))</f>
        <v/>
      </c>
      <c r="H17" s="15">
        <f>IF(D17="","",IFERROR(INDEX('職人マスタ'!$C$5:$C$34,MATCH(D17,'職人マスタ'!$A$5:$A$34,0)),0))</f>
        <v/>
      </c>
      <c r="I17" s="15">
        <f>IF(D17="","",IFERROR(INDEX('職人マスタ'!$D$5:$D$34,MATCH(D17,'職人マスタ'!$A$5:$A$34,0)),0))</f>
        <v/>
      </c>
      <c r="J17" s="15">
        <f>IF(D17="","",N(E17)*N(H17)+N(F17)*N(I17))</f>
        <v/>
      </c>
    </row>
    <row r="18">
      <c r="A18" s="12" t="n"/>
      <c r="B18" s="9" t="n"/>
      <c r="C18" s="9" t="n"/>
      <c r="D18" s="9" t="n"/>
      <c r="E18" s="13" t="n"/>
      <c r="F18" s="13" t="n"/>
      <c r="G18" s="14">
        <f>IF(D18="","",IFERROR(INDEX('職人マスタ'!$B$5:$B$34,MATCH(D18,'職人マスタ'!$A$5:$A$34,0)),"未登録"))</f>
        <v/>
      </c>
      <c r="H18" s="15">
        <f>IF(D18="","",IFERROR(INDEX('職人マスタ'!$C$5:$C$34,MATCH(D18,'職人マスタ'!$A$5:$A$34,0)),0))</f>
        <v/>
      </c>
      <c r="I18" s="15">
        <f>IF(D18="","",IFERROR(INDEX('職人マスタ'!$D$5:$D$34,MATCH(D18,'職人マスタ'!$A$5:$A$34,0)),0))</f>
        <v/>
      </c>
      <c r="J18" s="15">
        <f>IF(D18="","",N(E18)*N(H18)+N(F18)*N(I18))</f>
        <v/>
      </c>
    </row>
    <row r="19">
      <c r="A19" s="12" t="n"/>
      <c r="B19" s="9" t="n"/>
      <c r="C19" s="9" t="n"/>
      <c r="D19" s="9" t="n"/>
      <c r="E19" s="13" t="n"/>
      <c r="F19" s="13" t="n"/>
      <c r="G19" s="14">
        <f>IF(D19="","",IFERROR(INDEX('職人マスタ'!$B$5:$B$34,MATCH(D19,'職人マスタ'!$A$5:$A$34,0)),"未登録"))</f>
        <v/>
      </c>
      <c r="H19" s="15">
        <f>IF(D19="","",IFERROR(INDEX('職人マスタ'!$C$5:$C$34,MATCH(D19,'職人マスタ'!$A$5:$A$34,0)),0))</f>
        <v/>
      </c>
      <c r="I19" s="15">
        <f>IF(D19="","",IFERROR(INDEX('職人マスタ'!$D$5:$D$34,MATCH(D19,'職人マスタ'!$A$5:$A$34,0)),0))</f>
        <v/>
      </c>
      <c r="J19" s="15">
        <f>IF(D19="","",N(E19)*N(H19)+N(F19)*N(I19))</f>
        <v/>
      </c>
    </row>
    <row r="20">
      <c r="A20" s="12" t="n"/>
      <c r="B20" s="9" t="n"/>
      <c r="C20" s="9" t="n"/>
      <c r="D20" s="9" t="n"/>
      <c r="E20" s="13" t="n"/>
      <c r="F20" s="13" t="n"/>
      <c r="G20" s="14">
        <f>IF(D20="","",IFERROR(INDEX('職人マスタ'!$B$5:$B$34,MATCH(D20,'職人マスタ'!$A$5:$A$34,0)),"未登録"))</f>
        <v/>
      </c>
      <c r="H20" s="15">
        <f>IF(D20="","",IFERROR(INDEX('職人マスタ'!$C$5:$C$34,MATCH(D20,'職人マスタ'!$A$5:$A$34,0)),0))</f>
        <v/>
      </c>
      <c r="I20" s="15">
        <f>IF(D20="","",IFERROR(INDEX('職人マスタ'!$D$5:$D$34,MATCH(D20,'職人マスタ'!$A$5:$A$34,0)),0))</f>
        <v/>
      </c>
      <c r="J20" s="15">
        <f>IF(D20="","",N(E20)*N(H20)+N(F20)*N(I20))</f>
        <v/>
      </c>
    </row>
    <row r="21">
      <c r="A21" s="12" t="n"/>
      <c r="B21" s="9" t="n"/>
      <c r="C21" s="9" t="n"/>
      <c r="D21" s="9" t="n"/>
      <c r="E21" s="13" t="n"/>
      <c r="F21" s="13" t="n"/>
      <c r="G21" s="14">
        <f>IF(D21="","",IFERROR(INDEX('職人マスタ'!$B$5:$B$34,MATCH(D21,'職人マスタ'!$A$5:$A$34,0)),"未登録"))</f>
        <v/>
      </c>
      <c r="H21" s="15">
        <f>IF(D21="","",IFERROR(INDEX('職人マスタ'!$C$5:$C$34,MATCH(D21,'職人マスタ'!$A$5:$A$34,0)),0))</f>
        <v/>
      </c>
      <c r="I21" s="15">
        <f>IF(D21="","",IFERROR(INDEX('職人マスタ'!$D$5:$D$34,MATCH(D21,'職人マスタ'!$A$5:$A$34,0)),0))</f>
        <v/>
      </c>
      <c r="J21" s="15">
        <f>IF(D21="","",N(E21)*N(H21)+N(F21)*N(I21))</f>
        <v/>
      </c>
    </row>
    <row r="22">
      <c r="A22" s="12" t="n"/>
      <c r="B22" s="9" t="n"/>
      <c r="C22" s="9" t="n"/>
      <c r="D22" s="9" t="n"/>
      <c r="E22" s="13" t="n"/>
      <c r="F22" s="13" t="n"/>
      <c r="G22" s="14">
        <f>IF(D22="","",IFERROR(INDEX('職人マスタ'!$B$5:$B$34,MATCH(D22,'職人マスタ'!$A$5:$A$34,0)),"未登録"))</f>
        <v/>
      </c>
      <c r="H22" s="15">
        <f>IF(D22="","",IFERROR(INDEX('職人マスタ'!$C$5:$C$34,MATCH(D22,'職人マスタ'!$A$5:$A$34,0)),0))</f>
        <v/>
      </c>
      <c r="I22" s="15">
        <f>IF(D22="","",IFERROR(INDEX('職人マスタ'!$D$5:$D$34,MATCH(D22,'職人マスタ'!$A$5:$A$34,0)),0))</f>
        <v/>
      </c>
      <c r="J22" s="15">
        <f>IF(D22="","",N(E22)*N(H22)+N(F22)*N(I22))</f>
        <v/>
      </c>
    </row>
    <row r="23">
      <c r="A23" s="12" t="n"/>
      <c r="B23" s="9" t="n"/>
      <c r="C23" s="9" t="n"/>
      <c r="D23" s="9" t="n"/>
      <c r="E23" s="13" t="n"/>
      <c r="F23" s="13" t="n"/>
      <c r="G23" s="14">
        <f>IF(D23="","",IFERROR(INDEX('職人マスタ'!$B$5:$B$34,MATCH(D23,'職人マスタ'!$A$5:$A$34,0)),"未登録"))</f>
        <v/>
      </c>
      <c r="H23" s="15">
        <f>IF(D23="","",IFERROR(INDEX('職人マスタ'!$C$5:$C$34,MATCH(D23,'職人マスタ'!$A$5:$A$34,0)),0))</f>
        <v/>
      </c>
      <c r="I23" s="15">
        <f>IF(D23="","",IFERROR(INDEX('職人マスタ'!$D$5:$D$34,MATCH(D23,'職人マスタ'!$A$5:$A$34,0)),0))</f>
        <v/>
      </c>
      <c r="J23" s="15">
        <f>IF(D23="","",N(E23)*N(H23)+N(F23)*N(I23))</f>
        <v/>
      </c>
    </row>
    <row r="24">
      <c r="A24" s="12" t="n"/>
      <c r="B24" s="9" t="n"/>
      <c r="C24" s="9" t="n"/>
      <c r="D24" s="9" t="n"/>
      <c r="E24" s="13" t="n"/>
      <c r="F24" s="13" t="n"/>
      <c r="G24" s="14">
        <f>IF(D24="","",IFERROR(INDEX('職人マスタ'!$B$5:$B$34,MATCH(D24,'職人マスタ'!$A$5:$A$34,0)),"未登録"))</f>
        <v/>
      </c>
      <c r="H24" s="15">
        <f>IF(D24="","",IFERROR(INDEX('職人マスタ'!$C$5:$C$34,MATCH(D24,'職人マスタ'!$A$5:$A$34,0)),0))</f>
        <v/>
      </c>
      <c r="I24" s="15">
        <f>IF(D24="","",IFERROR(INDEX('職人マスタ'!$D$5:$D$34,MATCH(D24,'職人マスタ'!$A$5:$A$34,0)),0))</f>
        <v/>
      </c>
      <c r="J24" s="15">
        <f>IF(D24="","",N(E24)*N(H24)+N(F24)*N(I24))</f>
        <v/>
      </c>
    </row>
    <row r="25">
      <c r="A25" s="12" t="n"/>
      <c r="B25" s="9" t="n"/>
      <c r="C25" s="9" t="n"/>
      <c r="D25" s="9" t="n"/>
      <c r="E25" s="13" t="n"/>
      <c r="F25" s="13" t="n"/>
      <c r="G25" s="14">
        <f>IF(D25="","",IFERROR(INDEX('職人マスタ'!$B$5:$B$34,MATCH(D25,'職人マスタ'!$A$5:$A$34,0)),"未登録"))</f>
        <v/>
      </c>
      <c r="H25" s="15">
        <f>IF(D25="","",IFERROR(INDEX('職人マスタ'!$C$5:$C$34,MATCH(D25,'職人マスタ'!$A$5:$A$34,0)),0))</f>
        <v/>
      </c>
      <c r="I25" s="15">
        <f>IF(D25="","",IFERROR(INDEX('職人マスタ'!$D$5:$D$34,MATCH(D25,'職人マスタ'!$A$5:$A$34,0)),0))</f>
        <v/>
      </c>
      <c r="J25" s="15">
        <f>IF(D25="","",N(E25)*N(H25)+N(F25)*N(I25))</f>
        <v/>
      </c>
    </row>
    <row r="26">
      <c r="A26" s="12" t="n"/>
      <c r="B26" s="9" t="n"/>
      <c r="C26" s="9" t="n"/>
      <c r="D26" s="9" t="n"/>
      <c r="E26" s="13" t="n"/>
      <c r="F26" s="13" t="n"/>
      <c r="G26" s="14">
        <f>IF(D26="","",IFERROR(INDEX('職人マスタ'!$B$5:$B$34,MATCH(D26,'職人マスタ'!$A$5:$A$34,0)),"未登録"))</f>
        <v/>
      </c>
      <c r="H26" s="15">
        <f>IF(D26="","",IFERROR(INDEX('職人マスタ'!$C$5:$C$34,MATCH(D26,'職人マスタ'!$A$5:$A$34,0)),0))</f>
        <v/>
      </c>
      <c r="I26" s="15">
        <f>IF(D26="","",IFERROR(INDEX('職人マスタ'!$D$5:$D$34,MATCH(D26,'職人マスタ'!$A$5:$A$34,0)),0))</f>
        <v/>
      </c>
      <c r="J26" s="15">
        <f>IF(D26="","",N(E26)*N(H26)+N(F26)*N(I26))</f>
        <v/>
      </c>
    </row>
    <row r="27">
      <c r="A27" s="12" t="n"/>
      <c r="B27" s="9" t="n"/>
      <c r="C27" s="9" t="n"/>
      <c r="D27" s="9" t="n"/>
      <c r="E27" s="13" t="n"/>
      <c r="F27" s="13" t="n"/>
      <c r="G27" s="14">
        <f>IF(D27="","",IFERROR(INDEX('職人マスタ'!$B$5:$B$34,MATCH(D27,'職人マスタ'!$A$5:$A$34,0)),"未登録"))</f>
        <v/>
      </c>
      <c r="H27" s="15">
        <f>IF(D27="","",IFERROR(INDEX('職人マスタ'!$C$5:$C$34,MATCH(D27,'職人マスタ'!$A$5:$A$34,0)),0))</f>
        <v/>
      </c>
      <c r="I27" s="15">
        <f>IF(D27="","",IFERROR(INDEX('職人マスタ'!$D$5:$D$34,MATCH(D27,'職人マスタ'!$A$5:$A$34,0)),0))</f>
        <v/>
      </c>
      <c r="J27" s="15">
        <f>IF(D27="","",N(E27)*N(H27)+N(F27)*N(I27))</f>
        <v/>
      </c>
    </row>
    <row r="28">
      <c r="A28" s="12" t="n"/>
      <c r="B28" s="9" t="n"/>
      <c r="C28" s="9" t="n"/>
      <c r="D28" s="9" t="n"/>
      <c r="E28" s="13" t="n"/>
      <c r="F28" s="13" t="n"/>
      <c r="G28" s="14">
        <f>IF(D28="","",IFERROR(INDEX('職人マスタ'!$B$5:$B$34,MATCH(D28,'職人マスタ'!$A$5:$A$34,0)),"未登録"))</f>
        <v/>
      </c>
      <c r="H28" s="15">
        <f>IF(D28="","",IFERROR(INDEX('職人マスタ'!$C$5:$C$34,MATCH(D28,'職人マスタ'!$A$5:$A$34,0)),0))</f>
        <v/>
      </c>
      <c r="I28" s="15">
        <f>IF(D28="","",IFERROR(INDEX('職人マスタ'!$D$5:$D$34,MATCH(D28,'職人マスタ'!$A$5:$A$34,0)),0))</f>
        <v/>
      </c>
      <c r="J28" s="15">
        <f>IF(D28="","",N(E28)*N(H28)+N(F28)*N(I28))</f>
        <v/>
      </c>
    </row>
    <row r="29">
      <c r="A29" s="12" t="n"/>
      <c r="B29" s="9" t="n"/>
      <c r="C29" s="9" t="n"/>
      <c r="D29" s="9" t="n"/>
      <c r="E29" s="13" t="n"/>
      <c r="F29" s="13" t="n"/>
      <c r="G29" s="14">
        <f>IF(D29="","",IFERROR(INDEX('職人マスタ'!$B$5:$B$34,MATCH(D29,'職人マスタ'!$A$5:$A$34,0)),"未登録"))</f>
        <v/>
      </c>
      <c r="H29" s="15">
        <f>IF(D29="","",IFERROR(INDEX('職人マスタ'!$C$5:$C$34,MATCH(D29,'職人マスタ'!$A$5:$A$34,0)),0))</f>
        <v/>
      </c>
      <c r="I29" s="15">
        <f>IF(D29="","",IFERROR(INDEX('職人マスタ'!$D$5:$D$34,MATCH(D29,'職人マスタ'!$A$5:$A$34,0)),0))</f>
        <v/>
      </c>
      <c r="J29" s="15">
        <f>IF(D29="","",N(E29)*N(H29)+N(F29)*N(I29))</f>
        <v/>
      </c>
    </row>
    <row r="30">
      <c r="A30" s="12" t="n"/>
      <c r="B30" s="9" t="n"/>
      <c r="C30" s="9" t="n"/>
      <c r="D30" s="9" t="n"/>
      <c r="E30" s="13" t="n"/>
      <c r="F30" s="13" t="n"/>
      <c r="G30" s="14">
        <f>IF(D30="","",IFERROR(INDEX('職人マスタ'!$B$5:$B$34,MATCH(D30,'職人マスタ'!$A$5:$A$34,0)),"未登録"))</f>
        <v/>
      </c>
      <c r="H30" s="15">
        <f>IF(D30="","",IFERROR(INDEX('職人マスタ'!$C$5:$C$34,MATCH(D30,'職人マスタ'!$A$5:$A$34,0)),0))</f>
        <v/>
      </c>
      <c r="I30" s="15">
        <f>IF(D30="","",IFERROR(INDEX('職人マスタ'!$D$5:$D$34,MATCH(D30,'職人マスタ'!$A$5:$A$34,0)),0))</f>
        <v/>
      </c>
      <c r="J30" s="15">
        <f>IF(D30="","",N(E30)*N(H30)+N(F30)*N(I30))</f>
        <v/>
      </c>
    </row>
    <row r="31">
      <c r="A31" s="12" t="n"/>
      <c r="B31" s="9" t="n"/>
      <c r="C31" s="9" t="n"/>
      <c r="D31" s="9" t="n"/>
      <c r="E31" s="13" t="n"/>
      <c r="F31" s="13" t="n"/>
      <c r="G31" s="14">
        <f>IF(D31="","",IFERROR(INDEX('職人マスタ'!$B$5:$B$34,MATCH(D31,'職人マスタ'!$A$5:$A$34,0)),"未登録"))</f>
        <v/>
      </c>
      <c r="H31" s="15">
        <f>IF(D31="","",IFERROR(INDEX('職人マスタ'!$C$5:$C$34,MATCH(D31,'職人マスタ'!$A$5:$A$34,0)),0))</f>
        <v/>
      </c>
      <c r="I31" s="15">
        <f>IF(D31="","",IFERROR(INDEX('職人マスタ'!$D$5:$D$34,MATCH(D31,'職人マスタ'!$A$5:$A$34,0)),0))</f>
        <v/>
      </c>
      <c r="J31" s="15">
        <f>IF(D31="","",N(E31)*N(H31)+N(F31)*N(I31))</f>
        <v/>
      </c>
    </row>
    <row r="32">
      <c r="A32" s="12" t="n"/>
      <c r="B32" s="9" t="n"/>
      <c r="C32" s="9" t="n"/>
      <c r="D32" s="9" t="n"/>
      <c r="E32" s="13" t="n"/>
      <c r="F32" s="13" t="n"/>
      <c r="G32" s="14">
        <f>IF(D32="","",IFERROR(INDEX('職人マスタ'!$B$5:$B$34,MATCH(D32,'職人マスタ'!$A$5:$A$34,0)),"未登録"))</f>
        <v/>
      </c>
      <c r="H32" s="15">
        <f>IF(D32="","",IFERROR(INDEX('職人マスタ'!$C$5:$C$34,MATCH(D32,'職人マスタ'!$A$5:$A$34,0)),0))</f>
        <v/>
      </c>
      <c r="I32" s="15">
        <f>IF(D32="","",IFERROR(INDEX('職人マスタ'!$D$5:$D$34,MATCH(D32,'職人マスタ'!$A$5:$A$34,0)),0))</f>
        <v/>
      </c>
      <c r="J32" s="15">
        <f>IF(D32="","",N(E32)*N(H32)+N(F32)*N(I32))</f>
        <v/>
      </c>
    </row>
    <row r="33">
      <c r="A33" s="12" t="n"/>
      <c r="B33" s="9" t="n"/>
      <c r="C33" s="9" t="n"/>
      <c r="D33" s="9" t="n"/>
      <c r="E33" s="13" t="n"/>
      <c r="F33" s="13" t="n"/>
      <c r="G33" s="14">
        <f>IF(D33="","",IFERROR(INDEX('職人マスタ'!$B$5:$B$34,MATCH(D33,'職人マスタ'!$A$5:$A$34,0)),"未登録"))</f>
        <v/>
      </c>
      <c r="H33" s="15">
        <f>IF(D33="","",IFERROR(INDEX('職人マスタ'!$C$5:$C$34,MATCH(D33,'職人マスタ'!$A$5:$A$34,0)),0))</f>
        <v/>
      </c>
      <c r="I33" s="15">
        <f>IF(D33="","",IFERROR(INDEX('職人マスタ'!$D$5:$D$34,MATCH(D33,'職人マスタ'!$A$5:$A$34,0)),0))</f>
        <v/>
      </c>
      <c r="J33" s="15">
        <f>IF(D33="","",N(E33)*N(H33)+N(F33)*N(I33))</f>
        <v/>
      </c>
    </row>
    <row r="34">
      <c r="A34" s="12" t="n"/>
      <c r="B34" s="9" t="n"/>
      <c r="C34" s="9" t="n"/>
      <c r="D34" s="9" t="n"/>
      <c r="E34" s="13" t="n"/>
      <c r="F34" s="13" t="n"/>
      <c r="G34" s="14">
        <f>IF(D34="","",IFERROR(INDEX('職人マスタ'!$B$5:$B$34,MATCH(D34,'職人マスタ'!$A$5:$A$34,0)),"未登録"))</f>
        <v/>
      </c>
      <c r="H34" s="15">
        <f>IF(D34="","",IFERROR(INDEX('職人マスタ'!$C$5:$C$34,MATCH(D34,'職人マスタ'!$A$5:$A$34,0)),0))</f>
        <v/>
      </c>
      <c r="I34" s="15">
        <f>IF(D34="","",IFERROR(INDEX('職人マスタ'!$D$5:$D$34,MATCH(D34,'職人マスタ'!$A$5:$A$34,0)),0))</f>
        <v/>
      </c>
      <c r="J34" s="15">
        <f>IF(D34="","",N(E34)*N(H34)+N(F34)*N(I34))</f>
        <v/>
      </c>
    </row>
    <row r="35">
      <c r="A35" s="12" t="n"/>
      <c r="B35" s="9" t="n"/>
      <c r="C35" s="9" t="n"/>
      <c r="D35" s="9" t="n"/>
      <c r="E35" s="13" t="n"/>
      <c r="F35" s="13" t="n"/>
      <c r="G35" s="14">
        <f>IF(D35="","",IFERROR(INDEX('職人マスタ'!$B$5:$B$34,MATCH(D35,'職人マスタ'!$A$5:$A$34,0)),"未登録"))</f>
        <v/>
      </c>
      <c r="H35" s="15">
        <f>IF(D35="","",IFERROR(INDEX('職人マスタ'!$C$5:$C$34,MATCH(D35,'職人マスタ'!$A$5:$A$34,0)),0))</f>
        <v/>
      </c>
      <c r="I35" s="15">
        <f>IF(D35="","",IFERROR(INDEX('職人マスタ'!$D$5:$D$34,MATCH(D35,'職人マスタ'!$A$5:$A$34,0)),0))</f>
        <v/>
      </c>
      <c r="J35" s="15">
        <f>IF(D35="","",N(E35)*N(H35)+N(F35)*N(I35))</f>
        <v/>
      </c>
    </row>
    <row r="36">
      <c r="A36" s="12" t="n"/>
      <c r="B36" s="9" t="n"/>
      <c r="C36" s="9" t="n"/>
      <c r="D36" s="9" t="n"/>
      <c r="E36" s="13" t="n"/>
      <c r="F36" s="13" t="n"/>
      <c r="G36" s="14">
        <f>IF(D36="","",IFERROR(INDEX('職人マスタ'!$B$5:$B$34,MATCH(D36,'職人マスタ'!$A$5:$A$34,0)),"未登録"))</f>
        <v/>
      </c>
      <c r="H36" s="15">
        <f>IF(D36="","",IFERROR(INDEX('職人マスタ'!$C$5:$C$34,MATCH(D36,'職人マスタ'!$A$5:$A$34,0)),0))</f>
        <v/>
      </c>
      <c r="I36" s="15">
        <f>IF(D36="","",IFERROR(INDEX('職人マスタ'!$D$5:$D$34,MATCH(D36,'職人マスタ'!$A$5:$A$34,0)),0))</f>
        <v/>
      </c>
      <c r="J36" s="15">
        <f>IF(D36="","",N(E36)*N(H36)+N(F36)*N(I36))</f>
        <v/>
      </c>
    </row>
    <row r="37">
      <c r="A37" s="12" t="n"/>
      <c r="B37" s="9" t="n"/>
      <c r="C37" s="9" t="n"/>
      <c r="D37" s="9" t="n"/>
      <c r="E37" s="13" t="n"/>
      <c r="F37" s="13" t="n"/>
      <c r="G37" s="14">
        <f>IF(D37="","",IFERROR(INDEX('職人マスタ'!$B$5:$B$34,MATCH(D37,'職人マスタ'!$A$5:$A$34,0)),"未登録"))</f>
        <v/>
      </c>
      <c r="H37" s="15">
        <f>IF(D37="","",IFERROR(INDEX('職人マスタ'!$C$5:$C$34,MATCH(D37,'職人マスタ'!$A$5:$A$34,0)),0))</f>
        <v/>
      </c>
      <c r="I37" s="15">
        <f>IF(D37="","",IFERROR(INDEX('職人マスタ'!$D$5:$D$34,MATCH(D37,'職人マスタ'!$A$5:$A$34,0)),0))</f>
        <v/>
      </c>
      <c r="J37" s="15">
        <f>IF(D37="","",N(E37)*N(H37)+N(F37)*N(I37))</f>
        <v/>
      </c>
    </row>
    <row r="38">
      <c r="A38" s="12" t="n"/>
      <c r="B38" s="9" t="n"/>
      <c r="C38" s="9" t="n"/>
      <c r="D38" s="9" t="n"/>
      <c r="E38" s="13" t="n"/>
      <c r="F38" s="13" t="n"/>
      <c r="G38" s="14">
        <f>IF(D38="","",IFERROR(INDEX('職人マスタ'!$B$5:$B$34,MATCH(D38,'職人マスタ'!$A$5:$A$34,0)),"未登録"))</f>
        <v/>
      </c>
      <c r="H38" s="15">
        <f>IF(D38="","",IFERROR(INDEX('職人マスタ'!$C$5:$C$34,MATCH(D38,'職人マスタ'!$A$5:$A$34,0)),0))</f>
        <v/>
      </c>
      <c r="I38" s="15">
        <f>IF(D38="","",IFERROR(INDEX('職人マスタ'!$D$5:$D$34,MATCH(D38,'職人マスタ'!$A$5:$A$34,0)),0))</f>
        <v/>
      </c>
      <c r="J38" s="15">
        <f>IF(D38="","",N(E38)*N(H38)+N(F38)*N(I38))</f>
        <v/>
      </c>
    </row>
    <row r="39">
      <c r="A39" s="12" t="n"/>
      <c r="B39" s="9" t="n"/>
      <c r="C39" s="9" t="n"/>
      <c r="D39" s="9" t="n"/>
      <c r="E39" s="13" t="n"/>
      <c r="F39" s="13" t="n"/>
      <c r="G39" s="14">
        <f>IF(D39="","",IFERROR(INDEX('職人マスタ'!$B$5:$B$34,MATCH(D39,'職人マスタ'!$A$5:$A$34,0)),"未登録"))</f>
        <v/>
      </c>
      <c r="H39" s="15">
        <f>IF(D39="","",IFERROR(INDEX('職人マスタ'!$C$5:$C$34,MATCH(D39,'職人マスタ'!$A$5:$A$34,0)),0))</f>
        <v/>
      </c>
      <c r="I39" s="15">
        <f>IF(D39="","",IFERROR(INDEX('職人マスタ'!$D$5:$D$34,MATCH(D39,'職人マスタ'!$A$5:$A$34,0)),0))</f>
        <v/>
      </c>
      <c r="J39" s="15">
        <f>IF(D39="","",N(E39)*N(H39)+N(F39)*N(I39))</f>
        <v/>
      </c>
    </row>
    <row r="40">
      <c r="A40" s="12" t="n"/>
      <c r="B40" s="9" t="n"/>
      <c r="C40" s="9" t="n"/>
      <c r="D40" s="9" t="n"/>
      <c r="E40" s="13" t="n"/>
      <c r="F40" s="13" t="n"/>
      <c r="G40" s="14">
        <f>IF(D40="","",IFERROR(INDEX('職人マスタ'!$B$5:$B$34,MATCH(D40,'職人マスタ'!$A$5:$A$34,0)),"未登録"))</f>
        <v/>
      </c>
      <c r="H40" s="15">
        <f>IF(D40="","",IFERROR(INDEX('職人マスタ'!$C$5:$C$34,MATCH(D40,'職人マスタ'!$A$5:$A$34,0)),0))</f>
        <v/>
      </c>
      <c r="I40" s="15">
        <f>IF(D40="","",IFERROR(INDEX('職人マスタ'!$D$5:$D$34,MATCH(D40,'職人マスタ'!$A$5:$A$34,0)),0))</f>
        <v/>
      </c>
      <c r="J40" s="15">
        <f>IF(D40="","",N(E40)*N(H40)+N(F40)*N(I40))</f>
        <v/>
      </c>
    </row>
    <row r="41">
      <c r="A41" s="12" t="n"/>
      <c r="B41" s="9" t="n"/>
      <c r="C41" s="9" t="n"/>
      <c r="D41" s="9" t="n"/>
      <c r="E41" s="13" t="n"/>
      <c r="F41" s="13" t="n"/>
      <c r="G41" s="14">
        <f>IF(D41="","",IFERROR(INDEX('職人マスタ'!$B$5:$B$34,MATCH(D41,'職人マスタ'!$A$5:$A$34,0)),"未登録"))</f>
        <v/>
      </c>
      <c r="H41" s="15">
        <f>IF(D41="","",IFERROR(INDEX('職人マスタ'!$C$5:$C$34,MATCH(D41,'職人マスタ'!$A$5:$A$34,0)),0))</f>
        <v/>
      </c>
      <c r="I41" s="15">
        <f>IF(D41="","",IFERROR(INDEX('職人マスタ'!$D$5:$D$34,MATCH(D41,'職人マスタ'!$A$5:$A$34,0)),0))</f>
        <v/>
      </c>
      <c r="J41" s="15">
        <f>IF(D41="","",N(E41)*N(H41)+N(F41)*N(I41))</f>
        <v/>
      </c>
    </row>
    <row r="42">
      <c r="A42" s="12" t="n"/>
      <c r="B42" s="9" t="n"/>
      <c r="C42" s="9" t="n"/>
      <c r="D42" s="9" t="n"/>
      <c r="E42" s="13" t="n"/>
      <c r="F42" s="13" t="n"/>
      <c r="G42" s="14">
        <f>IF(D42="","",IFERROR(INDEX('職人マスタ'!$B$5:$B$34,MATCH(D42,'職人マスタ'!$A$5:$A$34,0)),"未登録"))</f>
        <v/>
      </c>
      <c r="H42" s="15">
        <f>IF(D42="","",IFERROR(INDEX('職人マスタ'!$C$5:$C$34,MATCH(D42,'職人マスタ'!$A$5:$A$34,0)),0))</f>
        <v/>
      </c>
      <c r="I42" s="15">
        <f>IF(D42="","",IFERROR(INDEX('職人マスタ'!$D$5:$D$34,MATCH(D42,'職人マスタ'!$A$5:$A$34,0)),0))</f>
        <v/>
      </c>
      <c r="J42" s="15">
        <f>IF(D42="","",N(E42)*N(H42)+N(F42)*N(I42))</f>
        <v/>
      </c>
    </row>
    <row r="43">
      <c r="A43" s="12" t="n"/>
      <c r="B43" s="9" t="n"/>
      <c r="C43" s="9" t="n"/>
      <c r="D43" s="9" t="n"/>
      <c r="E43" s="13" t="n"/>
      <c r="F43" s="13" t="n"/>
      <c r="G43" s="14">
        <f>IF(D43="","",IFERROR(INDEX('職人マスタ'!$B$5:$B$34,MATCH(D43,'職人マスタ'!$A$5:$A$34,0)),"未登録"))</f>
        <v/>
      </c>
      <c r="H43" s="15">
        <f>IF(D43="","",IFERROR(INDEX('職人マスタ'!$C$5:$C$34,MATCH(D43,'職人マスタ'!$A$5:$A$34,0)),0))</f>
        <v/>
      </c>
      <c r="I43" s="15">
        <f>IF(D43="","",IFERROR(INDEX('職人マスタ'!$D$5:$D$34,MATCH(D43,'職人マスタ'!$A$5:$A$34,0)),0))</f>
        <v/>
      </c>
      <c r="J43" s="15">
        <f>IF(D43="","",N(E43)*N(H43)+N(F43)*N(I43))</f>
        <v/>
      </c>
    </row>
    <row r="44">
      <c r="A44" s="12" t="n"/>
      <c r="B44" s="9" t="n"/>
      <c r="C44" s="9" t="n"/>
      <c r="D44" s="9" t="n"/>
      <c r="E44" s="13" t="n"/>
      <c r="F44" s="13" t="n"/>
      <c r="G44" s="14">
        <f>IF(D44="","",IFERROR(INDEX('職人マスタ'!$B$5:$B$34,MATCH(D44,'職人マスタ'!$A$5:$A$34,0)),"未登録"))</f>
        <v/>
      </c>
      <c r="H44" s="15">
        <f>IF(D44="","",IFERROR(INDEX('職人マスタ'!$C$5:$C$34,MATCH(D44,'職人マスタ'!$A$5:$A$34,0)),0))</f>
        <v/>
      </c>
      <c r="I44" s="15">
        <f>IF(D44="","",IFERROR(INDEX('職人マスタ'!$D$5:$D$34,MATCH(D44,'職人マスタ'!$A$5:$A$34,0)),0))</f>
        <v/>
      </c>
      <c r="J44" s="15">
        <f>IF(D44="","",N(E44)*N(H44)+N(F44)*N(I44))</f>
        <v/>
      </c>
    </row>
    <row r="45">
      <c r="A45" s="12" t="n"/>
      <c r="B45" s="9" t="n"/>
      <c r="C45" s="9" t="n"/>
      <c r="D45" s="9" t="n"/>
      <c r="E45" s="13" t="n"/>
      <c r="F45" s="13" t="n"/>
      <c r="G45" s="14">
        <f>IF(D45="","",IFERROR(INDEX('職人マスタ'!$B$5:$B$34,MATCH(D45,'職人マスタ'!$A$5:$A$34,0)),"未登録"))</f>
        <v/>
      </c>
      <c r="H45" s="15">
        <f>IF(D45="","",IFERROR(INDEX('職人マスタ'!$C$5:$C$34,MATCH(D45,'職人マスタ'!$A$5:$A$34,0)),0))</f>
        <v/>
      </c>
      <c r="I45" s="15">
        <f>IF(D45="","",IFERROR(INDEX('職人マスタ'!$D$5:$D$34,MATCH(D45,'職人マスタ'!$A$5:$A$34,0)),0))</f>
        <v/>
      </c>
      <c r="J45" s="15">
        <f>IF(D45="","",N(E45)*N(H45)+N(F45)*N(I45))</f>
        <v/>
      </c>
    </row>
    <row r="46">
      <c r="A46" s="12" t="n"/>
      <c r="B46" s="9" t="n"/>
      <c r="C46" s="9" t="n"/>
      <c r="D46" s="9" t="n"/>
      <c r="E46" s="13" t="n"/>
      <c r="F46" s="13" t="n"/>
      <c r="G46" s="14">
        <f>IF(D46="","",IFERROR(INDEX('職人マスタ'!$B$5:$B$34,MATCH(D46,'職人マスタ'!$A$5:$A$34,0)),"未登録"))</f>
        <v/>
      </c>
      <c r="H46" s="15">
        <f>IF(D46="","",IFERROR(INDEX('職人マスタ'!$C$5:$C$34,MATCH(D46,'職人マスタ'!$A$5:$A$34,0)),0))</f>
        <v/>
      </c>
      <c r="I46" s="15">
        <f>IF(D46="","",IFERROR(INDEX('職人マスタ'!$D$5:$D$34,MATCH(D46,'職人マスタ'!$A$5:$A$34,0)),0))</f>
        <v/>
      </c>
      <c r="J46" s="15">
        <f>IF(D46="","",N(E46)*N(H46)+N(F46)*N(I46))</f>
        <v/>
      </c>
    </row>
    <row r="47">
      <c r="A47" s="12" t="n"/>
      <c r="B47" s="9" t="n"/>
      <c r="C47" s="9" t="n"/>
      <c r="D47" s="9" t="n"/>
      <c r="E47" s="13" t="n"/>
      <c r="F47" s="13" t="n"/>
      <c r="G47" s="14">
        <f>IF(D47="","",IFERROR(INDEX('職人マスタ'!$B$5:$B$34,MATCH(D47,'職人マスタ'!$A$5:$A$34,0)),"未登録"))</f>
        <v/>
      </c>
      <c r="H47" s="15">
        <f>IF(D47="","",IFERROR(INDEX('職人マスタ'!$C$5:$C$34,MATCH(D47,'職人マスタ'!$A$5:$A$34,0)),0))</f>
        <v/>
      </c>
      <c r="I47" s="15">
        <f>IF(D47="","",IFERROR(INDEX('職人マスタ'!$D$5:$D$34,MATCH(D47,'職人マスタ'!$A$5:$A$34,0)),0))</f>
        <v/>
      </c>
      <c r="J47" s="15">
        <f>IF(D47="","",N(E47)*N(H47)+N(F47)*N(I47))</f>
        <v/>
      </c>
    </row>
    <row r="48">
      <c r="A48" s="12" t="n"/>
      <c r="B48" s="9" t="n"/>
      <c r="C48" s="9" t="n"/>
      <c r="D48" s="9" t="n"/>
      <c r="E48" s="13" t="n"/>
      <c r="F48" s="13" t="n"/>
      <c r="G48" s="14">
        <f>IF(D48="","",IFERROR(INDEX('職人マスタ'!$B$5:$B$34,MATCH(D48,'職人マスタ'!$A$5:$A$34,0)),"未登録"))</f>
        <v/>
      </c>
      <c r="H48" s="15">
        <f>IF(D48="","",IFERROR(INDEX('職人マスタ'!$C$5:$C$34,MATCH(D48,'職人マスタ'!$A$5:$A$34,0)),0))</f>
        <v/>
      </c>
      <c r="I48" s="15">
        <f>IF(D48="","",IFERROR(INDEX('職人マスタ'!$D$5:$D$34,MATCH(D48,'職人マスタ'!$A$5:$A$34,0)),0))</f>
        <v/>
      </c>
      <c r="J48" s="15">
        <f>IF(D48="","",N(E48)*N(H48)+N(F48)*N(I48))</f>
        <v/>
      </c>
    </row>
    <row r="49">
      <c r="A49" s="12" t="n"/>
      <c r="B49" s="9" t="n"/>
      <c r="C49" s="9" t="n"/>
      <c r="D49" s="9" t="n"/>
      <c r="E49" s="13" t="n"/>
      <c r="F49" s="13" t="n"/>
      <c r="G49" s="14">
        <f>IF(D49="","",IFERROR(INDEX('職人マスタ'!$B$5:$B$34,MATCH(D49,'職人マスタ'!$A$5:$A$34,0)),"未登録"))</f>
        <v/>
      </c>
      <c r="H49" s="15">
        <f>IF(D49="","",IFERROR(INDEX('職人マスタ'!$C$5:$C$34,MATCH(D49,'職人マスタ'!$A$5:$A$34,0)),0))</f>
        <v/>
      </c>
      <c r="I49" s="15">
        <f>IF(D49="","",IFERROR(INDEX('職人マスタ'!$D$5:$D$34,MATCH(D49,'職人マスタ'!$A$5:$A$34,0)),0))</f>
        <v/>
      </c>
      <c r="J49" s="15">
        <f>IF(D49="","",N(E49)*N(H49)+N(F49)*N(I49))</f>
        <v/>
      </c>
    </row>
    <row r="50">
      <c r="A50" s="12" t="n"/>
      <c r="B50" s="9" t="n"/>
      <c r="C50" s="9" t="n"/>
      <c r="D50" s="9" t="n"/>
      <c r="E50" s="13" t="n"/>
      <c r="F50" s="13" t="n"/>
      <c r="G50" s="14">
        <f>IF(D50="","",IFERROR(INDEX('職人マスタ'!$B$5:$B$34,MATCH(D50,'職人マスタ'!$A$5:$A$34,0)),"未登録"))</f>
        <v/>
      </c>
      <c r="H50" s="15">
        <f>IF(D50="","",IFERROR(INDEX('職人マスタ'!$C$5:$C$34,MATCH(D50,'職人マスタ'!$A$5:$A$34,0)),0))</f>
        <v/>
      </c>
      <c r="I50" s="15">
        <f>IF(D50="","",IFERROR(INDEX('職人マスタ'!$D$5:$D$34,MATCH(D50,'職人マスタ'!$A$5:$A$34,0)),0))</f>
        <v/>
      </c>
      <c r="J50" s="15">
        <f>IF(D50="","",N(E50)*N(H50)+N(F50)*N(I50))</f>
        <v/>
      </c>
    </row>
    <row r="51">
      <c r="A51" s="12" t="n"/>
      <c r="B51" s="9" t="n"/>
      <c r="C51" s="9" t="n"/>
      <c r="D51" s="9" t="n"/>
      <c r="E51" s="13" t="n"/>
      <c r="F51" s="13" t="n"/>
      <c r="G51" s="14">
        <f>IF(D51="","",IFERROR(INDEX('職人マスタ'!$B$5:$B$34,MATCH(D51,'職人マスタ'!$A$5:$A$34,0)),"未登録"))</f>
        <v/>
      </c>
      <c r="H51" s="15">
        <f>IF(D51="","",IFERROR(INDEX('職人マスタ'!$C$5:$C$34,MATCH(D51,'職人マスタ'!$A$5:$A$34,0)),0))</f>
        <v/>
      </c>
      <c r="I51" s="15">
        <f>IF(D51="","",IFERROR(INDEX('職人マスタ'!$D$5:$D$34,MATCH(D51,'職人マスタ'!$A$5:$A$34,0)),0))</f>
        <v/>
      </c>
      <c r="J51" s="15">
        <f>IF(D51="","",N(E51)*N(H51)+N(F51)*N(I51))</f>
        <v/>
      </c>
    </row>
    <row r="52">
      <c r="A52" s="12" t="n"/>
      <c r="B52" s="9" t="n"/>
      <c r="C52" s="9" t="n"/>
      <c r="D52" s="9" t="n"/>
      <c r="E52" s="13" t="n"/>
      <c r="F52" s="13" t="n"/>
      <c r="G52" s="14">
        <f>IF(D52="","",IFERROR(INDEX('職人マスタ'!$B$5:$B$34,MATCH(D52,'職人マスタ'!$A$5:$A$34,0)),"未登録"))</f>
        <v/>
      </c>
      <c r="H52" s="15">
        <f>IF(D52="","",IFERROR(INDEX('職人マスタ'!$C$5:$C$34,MATCH(D52,'職人マスタ'!$A$5:$A$34,0)),0))</f>
        <v/>
      </c>
      <c r="I52" s="15">
        <f>IF(D52="","",IFERROR(INDEX('職人マスタ'!$D$5:$D$34,MATCH(D52,'職人マスタ'!$A$5:$A$34,0)),0))</f>
        <v/>
      </c>
      <c r="J52" s="15">
        <f>IF(D52="","",N(E52)*N(H52)+N(F52)*N(I52))</f>
        <v/>
      </c>
    </row>
    <row r="53">
      <c r="A53" s="12" t="n"/>
      <c r="B53" s="9" t="n"/>
      <c r="C53" s="9" t="n"/>
      <c r="D53" s="9" t="n"/>
      <c r="E53" s="13" t="n"/>
      <c r="F53" s="13" t="n"/>
      <c r="G53" s="14">
        <f>IF(D53="","",IFERROR(INDEX('職人マスタ'!$B$5:$B$34,MATCH(D53,'職人マスタ'!$A$5:$A$34,0)),"未登録"))</f>
        <v/>
      </c>
      <c r="H53" s="15">
        <f>IF(D53="","",IFERROR(INDEX('職人マスタ'!$C$5:$C$34,MATCH(D53,'職人マスタ'!$A$5:$A$34,0)),0))</f>
        <v/>
      </c>
      <c r="I53" s="15">
        <f>IF(D53="","",IFERROR(INDEX('職人マスタ'!$D$5:$D$34,MATCH(D53,'職人マスタ'!$A$5:$A$34,0)),0))</f>
        <v/>
      </c>
      <c r="J53" s="15">
        <f>IF(D53="","",N(E53)*N(H53)+N(F53)*N(I53))</f>
        <v/>
      </c>
    </row>
    <row r="54">
      <c r="A54" s="12" t="n"/>
      <c r="B54" s="9" t="n"/>
      <c r="C54" s="9" t="n"/>
      <c r="D54" s="9" t="n"/>
      <c r="E54" s="13" t="n"/>
      <c r="F54" s="13" t="n"/>
      <c r="G54" s="14">
        <f>IF(D54="","",IFERROR(INDEX('職人マスタ'!$B$5:$B$34,MATCH(D54,'職人マスタ'!$A$5:$A$34,0)),"未登録"))</f>
        <v/>
      </c>
      <c r="H54" s="15">
        <f>IF(D54="","",IFERROR(INDEX('職人マスタ'!$C$5:$C$34,MATCH(D54,'職人マスタ'!$A$5:$A$34,0)),0))</f>
        <v/>
      </c>
      <c r="I54" s="15">
        <f>IF(D54="","",IFERROR(INDEX('職人マスタ'!$D$5:$D$34,MATCH(D54,'職人マスタ'!$A$5:$A$34,0)),0))</f>
        <v/>
      </c>
      <c r="J54" s="15">
        <f>IF(D54="","",N(E54)*N(H54)+N(F54)*N(I54))</f>
        <v/>
      </c>
    </row>
    <row r="55">
      <c r="A55" s="12" t="n"/>
      <c r="B55" s="9" t="n"/>
      <c r="C55" s="9" t="n"/>
      <c r="D55" s="9" t="n"/>
      <c r="E55" s="13" t="n"/>
      <c r="F55" s="13" t="n"/>
      <c r="G55" s="14">
        <f>IF(D55="","",IFERROR(INDEX('職人マスタ'!$B$5:$B$34,MATCH(D55,'職人マスタ'!$A$5:$A$34,0)),"未登録"))</f>
        <v/>
      </c>
      <c r="H55" s="15">
        <f>IF(D55="","",IFERROR(INDEX('職人マスタ'!$C$5:$C$34,MATCH(D55,'職人マスタ'!$A$5:$A$34,0)),0))</f>
        <v/>
      </c>
      <c r="I55" s="15">
        <f>IF(D55="","",IFERROR(INDEX('職人マスタ'!$D$5:$D$34,MATCH(D55,'職人マスタ'!$A$5:$A$34,0)),0))</f>
        <v/>
      </c>
      <c r="J55" s="15">
        <f>IF(D55="","",N(E55)*N(H55)+N(F55)*N(I55))</f>
        <v/>
      </c>
    </row>
    <row r="56">
      <c r="A56" s="12" t="n"/>
      <c r="B56" s="9" t="n"/>
      <c r="C56" s="9" t="n"/>
      <c r="D56" s="9" t="n"/>
      <c r="E56" s="13" t="n"/>
      <c r="F56" s="13" t="n"/>
      <c r="G56" s="14">
        <f>IF(D56="","",IFERROR(INDEX('職人マスタ'!$B$5:$B$34,MATCH(D56,'職人マスタ'!$A$5:$A$34,0)),"未登録"))</f>
        <v/>
      </c>
      <c r="H56" s="15">
        <f>IF(D56="","",IFERROR(INDEX('職人マスタ'!$C$5:$C$34,MATCH(D56,'職人マスタ'!$A$5:$A$34,0)),0))</f>
        <v/>
      </c>
      <c r="I56" s="15">
        <f>IF(D56="","",IFERROR(INDEX('職人マスタ'!$D$5:$D$34,MATCH(D56,'職人マスタ'!$A$5:$A$34,0)),0))</f>
        <v/>
      </c>
      <c r="J56" s="15">
        <f>IF(D56="","",N(E56)*N(H56)+N(F56)*N(I56))</f>
        <v/>
      </c>
    </row>
    <row r="57">
      <c r="A57" s="12" t="n"/>
      <c r="B57" s="9" t="n"/>
      <c r="C57" s="9" t="n"/>
      <c r="D57" s="9" t="n"/>
      <c r="E57" s="13" t="n"/>
      <c r="F57" s="13" t="n"/>
      <c r="G57" s="14">
        <f>IF(D57="","",IFERROR(INDEX('職人マスタ'!$B$5:$B$34,MATCH(D57,'職人マスタ'!$A$5:$A$34,0)),"未登録"))</f>
        <v/>
      </c>
      <c r="H57" s="15">
        <f>IF(D57="","",IFERROR(INDEX('職人マスタ'!$C$5:$C$34,MATCH(D57,'職人マスタ'!$A$5:$A$34,0)),0))</f>
        <v/>
      </c>
      <c r="I57" s="15">
        <f>IF(D57="","",IFERROR(INDEX('職人マスタ'!$D$5:$D$34,MATCH(D57,'職人マスタ'!$A$5:$A$34,0)),0))</f>
        <v/>
      </c>
      <c r="J57" s="15">
        <f>IF(D57="","",N(E57)*N(H57)+N(F57)*N(I57))</f>
        <v/>
      </c>
    </row>
    <row r="58">
      <c r="A58" s="12" t="n"/>
      <c r="B58" s="9" t="n"/>
      <c r="C58" s="9" t="n"/>
      <c r="D58" s="9" t="n"/>
      <c r="E58" s="13" t="n"/>
      <c r="F58" s="13" t="n"/>
      <c r="G58" s="14">
        <f>IF(D58="","",IFERROR(INDEX('職人マスタ'!$B$5:$B$34,MATCH(D58,'職人マスタ'!$A$5:$A$34,0)),"未登録"))</f>
        <v/>
      </c>
      <c r="H58" s="15">
        <f>IF(D58="","",IFERROR(INDEX('職人マスタ'!$C$5:$C$34,MATCH(D58,'職人マスタ'!$A$5:$A$34,0)),0))</f>
        <v/>
      </c>
      <c r="I58" s="15">
        <f>IF(D58="","",IFERROR(INDEX('職人マスタ'!$D$5:$D$34,MATCH(D58,'職人マスタ'!$A$5:$A$34,0)),0))</f>
        <v/>
      </c>
      <c r="J58" s="15">
        <f>IF(D58="","",N(E58)*N(H58)+N(F58)*N(I58))</f>
        <v/>
      </c>
    </row>
    <row r="59">
      <c r="A59" s="12" t="n"/>
      <c r="B59" s="9" t="n"/>
      <c r="C59" s="9" t="n"/>
      <c r="D59" s="9" t="n"/>
      <c r="E59" s="13" t="n"/>
      <c r="F59" s="13" t="n"/>
      <c r="G59" s="14">
        <f>IF(D59="","",IFERROR(INDEX('職人マスタ'!$B$5:$B$34,MATCH(D59,'職人マスタ'!$A$5:$A$34,0)),"未登録"))</f>
        <v/>
      </c>
      <c r="H59" s="15">
        <f>IF(D59="","",IFERROR(INDEX('職人マスタ'!$C$5:$C$34,MATCH(D59,'職人マスタ'!$A$5:$A$34,0)),0))</f>
        <v/>
      </c>
      <c r="I59" s="15">
        <f>IF(D59="","",IFERROR(INDEX('職人マスタ'!$D$5:$D$34,MATCH(D59,'職人マスタ'!$A$5:$A$34,0)),0))</f>
        <v/>
      </c>
      <c r="J59" s="15">
        <f>IF(D59="","",N(E59)*N(H59)+N(F59)*N(I59))</f>
        <v/>
      </c>
    </row>
    <row r="60">
      <c r="A60" s="12" t="n"/>
      <c r="B60" s="9" t="n"/>
      <c r="C60" s="9" t="n"/>
      <c r="D60" s="9" t="n"/>
      <c r="E60" s="13" t="n"/>
      <c r="F60" s="13" t="n"/>
      <c r="G60" s="14">
        <f>IF(D60="","",IFERROR(INDEX('職人マスタ'!$B$5:$B$34,MATCH(D60,'職人マスタ'!$A$5:$A$34,0)),"未登録"))</f>
        <v/>
      </c>
      <c r="H60" s="15">
        <f>IF(D60="","",IFERROR(INDEX('職人マスタ'!$C$5:$C$34,MATCH(D60,'職人マスタ'!$A$5:$A$34,0)),0))</f>
        <v/>
      </c>
      <c r="I60" s="15">
        <f>IF(D60="","",IFERROR(INDEX('職人マスタ'!$D$5:$D$34,MATCH(D60,'職人マスタ'!$A$5:$A$34,0)),0))</f>
        <v/>
      </c>
      <c r="J60" s="15">
        <f>IF(D60="","",N(E60)*N(H60)+N(F60)*N(I60))</f>
        <v/>
      </c>
    </row>
    <row r="61">
      <c r="A61" s="12" t="n"/>
      <c r="B61" s="9" t="n"/>
      <c r="C61" s="9" t="n"/>
      <c r="D61" s="9" t="n"/>
      <c r="E61" s="13" t="n"/>
      <c r="F61" s="13" t="n"/>
      <c r="G61" s="14">
        <f>IF(D61="","",IFERROR(INDEX('職人マスタ'!$B$5:$B$34,MATCH(D61,'職人マスタ'!$A$5:$A$34,0)),"未登録"))</f>
        <v/>
      </c>
      <c r="H61" s="15">
        <f>IF(D61="","",IFERROR(INDEX('職人マスタ'!$C$5:$C$34,MATCH(D61,'職人マスタ'!$A$5:$A$34,0)),0))</f>
        <v/>
      </c>
      <c r="I61" s="15">
        <f>IF(D61="","",IFERROR(INDEX('職人マスタ'!$D$5:$D$34,MATCH(D61,'職人マスタ'!$A$5:$A$34,0)),0))</f>
        <v/>
      </c>
      <c r="J61" s="15">
        <f>IF(D61="","",N(E61)*N(H61)+N(F61)*N(I61))</f>
        <v/>
      </c>
    </row>
    <row r="62">
      <c r="A62" s="12" t="n"/>
      <c r="B62" s="9" t="n"/>
      <c r="C62" s="9" t="n"/>
      <c r="D62" s="9" t="n"/>
      <c r="E62" s="13" t="n"/>
      <c r="F62" s="13" t="n"/>
      <c r="G62" s="14">
        <f>IF(D62="","",IFERROR(INDEX('職人マスタ'!$B$5:$B$34,MATCH(D62,'職人マスタ'!$A$5:$A$34,0)),"未登録"))</f>
        <v/>
      </c>
      <c r="H62" s="15">
        <f>IF(D62="","",IFERROR(INDEX('職人マスタ'!$C$5:$C$34,MATCH(D62,'職人マスタ'!$A$5:$A$34,0)),0))</f>
        <v/>
      </c>
      <c r="I62" s="15">
        <f>IF(D62="","",IFERROR(INDEX('職人マスタ'!$D$5:$D$34,MATCH(D62,'職人マスタ'!$A$5:$A$34,0)),0))</f>
        <v/>
      </c>
      <c r="J62" s="15">
        <f>IF(D62="","",N(E62)*N(H62)+N(F62)*N(I62))</f>
        <v/>
      </c>
    </row>
    <row r="63">
      <c r="A63" s="12" t="n"/>
      <c r="B63" s="9" t="n"/>
      <c r="C63" s="9" t="n"/>
      <c r="D63" s="9" t="n"/>
      <c r="E63" s="13" t="n"/>
      <c r="F63" s="13" t="n"/>
      <c r="G63" s="14">
        <f>IF(D63="","",IFERROR(INDEX('職人マスタ'!$B$5:$B$34,MATCH(D63,'職人マスタ'!$A$5:$A$34,0)),"未登録"))</f>
        <v/>
      </c>
      <c r="H63" s="15">
        <f>IF(D63="","",IFERROR(INDEX('職人マスタ'!$C$5:$C$34,MATCH(D63,'職人マスタ'!$A$5:$A$34,0)),0))</f>
        <v/>
      </c>
      <c r="I63" s="15">
        <f>IF(D63="","",IFERROR(INDEX('職人マスタ'!$D$5:$D$34,MATCH(D63,'職人マスタ'!$A$5:$A$34,0)),0))</f>
        <v/>
      </c>
      <c r="J63" s="15">
        <f>IF(D63="","",N(E63)*N(H63)+N(F63)*N(I63))</f>
        <v/>
      </c>
    </row>
    <row r="64">
      <c r="A64" s="12" t="n"/>
      <c r="B64" s="9" t="n"/>
      <c r="C64" s="9" t="n"/>
      <c r="D64" s="9" t="n"/>
      <c r="E64" s="13" t="n"/>
      <c r="F64" s="13" t="n"/>
      <c r="G64" s="14">
        <f>IF(D64="","",IFERROR(INDEX('職人マスタ'!$B$5:$B$34,MATCH(D64,'職人マスタ'!$A$5:$A$34,0)),"未登録"))</f>
        <v/>
      </c>
      <c r="H64" s="15">
        <f>IF(D64="","",IFERROR(INDEX('職人マスタ'!$C$5:$C$34,MATCH(D64,'職人マスタ'!$A$5:$A$34,0)),0))</f>
        <v/>
      </c>
      <c r="I64" s="15">
        <f>IF(D64="","",IFERROR(INDEX('職人マスタ'!$D$5:$D$34,MATCH(D64,'職人マスタ'!$A$5:$A$34,0)),0))</f>
        <v/>
      </c>
      <c r="J64" s="15">
        <f>IF(D64="","",N(E64)*N(H64)+N(F64)*N(I64))</f>
        <v/>
      </c>
    </row>
    <row r="65">
      <c r="A65" s="12" t="n"/>
      <c r="B65" s="9" t="n"/>
      <c r="C65" s="9" t="n"/>
      <c r="D65" s="9" t="n"/>
      <c r="E65" s="13" t="n"/>
      <c r="F65" s="13" t="n"/>
      <c r="G65" s="14">
        <f>IF(D65="","",IFERROR(INDEX('職人マスタ'!$B$5:$B$34,MATCH(D65,'職人マスタ'!$A$5:$A$34,0)),"未登録"))</f>
        <v/>
      </c>
      <c r="H65" s="15">
        <f>IF(D65="","",IFERROR(INDEX('職人マスタ'!$C$5:$C$34,MATCH(D65,'職人マスタ'!$A$5:$A$34,0)),0))</f>
        <v/>
      </c>
      <c r="I65" s="15">
        <f>IF(D65="","",IFERROR(INDEX('職人マスタ'!$D$5:$D$34,MATCH(D65,'職人マスタ'!$A$5:$A$34,0)),0))</f>
        <v/>
      </c>
      <c r="J65" s="15">
        <f>IF(D65="","",N(E65)*N(H65)+N(F65)*N(I65))</f>
        <v/>
      </c>
    </row>
    <row r="66">
      <c r="A66" s="12" t="n"/>
      <c r="B66" s="9" t="n"/>
      <c r="C66" s="9" t="n"/>
      <c r="D66" s="9" t="n"/>
      <c r="E66" s="13" t="n"/>
      <c r="F66" s="13" t="n"/>
      <c r="G66" s="14">
        <f>IF(D66="","",IFERROR(INDEX('職人マスタ'!$B$5:$B$34,MATCH(D66,'職人マスタ'!$A$5:$A$34,0)),"未登録"))</f>
        <v/>
      </c>
      <c r="H66" s="15">
        <f>IF(D66="","",IFERROR(INDEX('職人マスタ'!$C$5:$C$34,MATCH(D66,'職人マスタ'!$A$5:$A$34,0)),0))</f>
        <v/>
      </c>
      <c r="I66" s="15">
        <f>IF(D66="","",IFERROR(INDEX('職人マスタ'!$D$5:$D$34,MATCH(D66,'職人マスタ'!$A$5:$A$34,0)),0))</f>
        <v/>
      </c>
      <c r="J66" s="15">
        <f>IF(D66="","",N(E66)*N(H66)+N(F66)*N(I66))</f>
        <v/>
      </c>
    </row>
    <row r="67">
      <c r="A67" s="12" t="n"/>
      <c r="B67" s="9" t="n"/>
      <c r="C67" s="9" t="n"/>
      <c r="D67" s="9" t="n"/>
      <c r="E67" s="13" t="n"/>
      <c r="F67" s="13" t="n"/>
      <c r="G67" s="14">
        <f>IF(D67="","",IFERROR(INDEX('職人マスタ'!$B$5:$B$34,MATCH(D67,'職人マスタ'!$A$5:$A$34,0)),"未登録"))</f>
        <v/>
      </c>
      <c r="H67" s="15">
        <f>IF(D67="","",IFERROR(INDEX('職人マスタ'!$C$5:$C$34,MATCH(D67,'職人マスタ'!$A$5:$A$34,0)),0))</f>
        <v/>
      </c>
      <c r="I67" s="15">
        <f>IF(D67="","",IFERROR(INDEX('職人マスタ'!$D$5:$D$34,MATCH(D67,'職人マスタ'!$A$5:$A$34,0)),0))</f>
        <v/>
      </c>
      <c r="J67" s="15">
        <f>IF(D67="","",N(E67)*N(H67)+N(F67)*N(I67))</f>
        <v/>
      </c>
    </row>
    <row r="68">
      <c r="A68" s="12" t="n"/>
      <c r="B68" s="9" t="n"/>
      <c r="C68" s="9" t="n"/>
      <c r="D68" s="9" t="n"/>
      <c r="E68" s="13" t="n"/>
      <c r="F68" s="13" t="n"/>
      <c r="G68" s="14">
        <f>IF(D68="","",IFERROR(INDEX('職人マスタ'!$B$5:$B$34,MATCH(D68,'職人マスタ'!$A$5:$A$34,0)),"未登録"))</f>
        <v/>
      </c>
      <c r="H68" s="15">
        <f>IF(D68="","",IFERROR(INDEX('職人マスタ'!$C$5:$C$34,MATCH(D68,'職人マスタ'!$A$5:$A$34,0)),0))</f>
        <v/>
      </c>
      <c r="I68" s="15">
        <f>IF(D68="","",IFERROR(INDEX('職人マスタ'!$D$5:$D$34,MATCH(D68,'職人マスタ'!$A$5:$A$34,0)),0))</f>
        <v/>
      </c>
      <c r="J68" s="15">
        <f>IF(D68="","",N(E68)*N(H68)+N(F68)*N(I68))</f>
        <v/>
      </c>
    </row>
    <row r="69">
      <c r="A69" s="12" t="n"/>
      <c r="B69" s="9" t="n"/>
      <c r="C69" s="9" t="n"/>
      <c r="D69" s="9" t="n"/>
      <c r="E69" s="13" t="n"/>
      <c r="F69" s="13" t="n"/>
      <c r="G69" s="14">
        <f>IF(D69="","",IFERROR(INDEX('職人マスタ'!$B$5:$B$34,MATCH(D69,'職人マスタ'!$A$5:$A$34,0)),"未登録"))</f>
        <v/>
      </c>
      <c r="H69" s="15">
        <f>IF(D69="","",IFERROR(INDEX('職人マスタ'!$C$5:$C$34,MATCH(D69,'職人マスタ'!$A$5:$A$34,0)),0))</f>
        <v/>
      </c>
      <c r="I69" s="15">
        <f>IF(D69="","",IFERROR(INDEX('職人マスタ'!$D$5:$D$34,MATCH(D69,'職人マスタ'!$A$5:$A$34,0)),0))</f>
        <v/>
      </c>
      <c r="J69" s="15">
        <f>IF(D69="","",N(E69)*N(H69)+N(F69)*N(I69))</f>
        <v/>
      </c>
    </row>
    <row r="70">
      <c r="A70" s="12" t="n"/>
      <c r="B70" s="9" t="n"/>
      <c r="C70" s="9" t="n"/>
      <c r="D70" s="9" t="n"/>
      <c r="E70" s="13" t="n"/>
      <c r="F70" s="13" t="n"/>
      <c r="G70" s="14">
        <f>IF(D70="","",IFERROR(INDEX('職人マスタ'!$B$5:$B$34,MATCH(D70,'職人マスタ'!$A$5:$A$34,0)),"未登録"))</f>
        <v/>
      </c>
      <c r="H70" s="15">
        <f>IF(D70="","",IFERROR(INDEX('職人マスタ'!$C$5:$C$34,MATCH(D70,'職人マスタ'!$A$5:$A$34,0)),0))</f>
        <v/>
      </c>
      <c r="I70" s="15">
        <f>IF(D70="","",IFERROR(INDEX('職人マスタ'!$D$5:$D$34,MATCH(D70,'職人マスタ'!$A$5:$A$34,0)),0))</f>
        <v/>
      </c>
      <c r="J70" s="15">
        <f>IF(D70="","",N(E70)*N(H70)+N(F70)*N(I70))</f>
        <v/>
      </c>
    </row>
    <row r="71">
      <c r="A71" s="12" t="n"/>
      <c r="B71" s="9" t="n"/>
      <c r="C71" s="9" t="n"/>
      <c r="D71" s="9" t="n"/>
      <c r="E71" s="13" t="n"/>
      <c r="F71" s="13" t="n"/>
      <c r="G71" s="14">
        <f>IF(D71="","",IFERROR(INDEX('職人マスタ'!$B$5:$B$34,MATCH(D71,'職人マスタ'!$A$5:$A$34,0)),"未登録"))</f>
        <v/>
      </c>
      <c r="H71" s="15">
        <f>IF(D71="","",IFERROR(INDEX('職人マスタ'!$C$5:$C$34,MATCH(D71,'職人マスタ'!$A$5:$A$34,0)),0))</f>
        <v/>
      </c>
      <c r="I71" s="15">
        <f>IF(D71="","",IFERROR(INDEX('職人マスタ'!$D$5:$D$34,MATCH(D71,'職人マスタ'!$A$5:$A$34,0)),0))</f>
        <v/>
      </c>
      <c r="J71" s="15">
        <f>IF(D71="","",N(E71)*N(H71)+N(F71)*N(I71))</f>
        <v/>
      </c>
    </row>
    <row r="72">
      <c r="A72" s="12" t="n"/>
      <c r="B72" s="9" t="n"/>
      <c r="C72" s="9" t="n"/>
      <c r="D72" s="9" t="n"/>
      <c r="E72" s="13" t="n"/>
      <c r="F72" s="13" t="n"/>
      <c r="G72" s="14">
        <f>IF(D72="","",IFERROR(INDEX('職人マスタ'!$B$5:$B$34,MATCH(D72,'職人マスタ'!$A$5:$A$34,0)),"未登録"))</f>
        <v/>
      </c>
      <c r="H72" s="15">
        <f>IF(D72="","",IFERROR(INDEX('職人マスタ'!$C$5:$C$34,MATCH(D72,'職人マスタ'!$A$5:$A$34,0)),0))</f>
        <v/>
      </c>
      <c r="I72" s="15">
        <f>IF(D72="","",IFERROR(INDEX('職人マスタ'!$D$5:$D$34,MATCH(D72,'職人マスタ'!$A$5:$A$34,0)),0))</f>
        <v/>
      </c>
      <c r="J72" s="15">
        <f>IF(D72="","",N(E72)*N(H72)+N(F72)*N(I72))</f>
        <v/>
      </c>
    </row>
    <row r="73">
      <c r="A73" s="12" t="n"/>
      <c r="B73" s="9" t="n"/>
      <c r="C73" s="9" t="n"/>
      <c r="D73" s="9" t="n"/>
      <c r="E73" s="13" t="n"/>
      <c r="F73" s="13" t="n"/>
      <c r="G73" s="14">
        <f>IF(D73="","",IFERROR(INDEX('職人マスタ'!$B$5:$B$34,MATCH(D73,'職人マスタ'!$A$5:$A$34,0)),"未登録"))</f>
        <v/>
      </c>
      <c r="H73" s="15">
        <f>IF(D73="","",IFERROR(INDEX('職人マスタ'!$C$5:$C$34,MATCH(D73,'職人マスタ'!$A$5:$A$34,0)),0))</f>
        <v/>
      </c>
      <c r="I73" s="15">
        <f>IF(D73="","",IFERROR(INDEX('職人マスタ'!$D$5:$D$34,MATCH(D73,'職人マスタ'!$A$5:$A$34,0)),0))</f>
        <v/>
      </c>
      <c r="J73" s="15">
        <f>IF(D73="","",N(E73)*N(H73)+N(F73)*N(I73))</f>
        <v/>
      </c>
    </row>
    <row r="74">
      <c r="A74" s="12" t="n"/>
      <c r="B74" s="9" t="n"/>
      <c r="C74" s="9" t="n"/>
      <c r="D74" s="9" t="n"/>
      <c r="E74" s="13" t="n"/>
      <c r="F74" s="13" t="n"/>
      <c r="G74" s="14">
        <f>IF(D74="","",IFERROR(INDEX('職人マスタ'!$B$5:$B$34,MATCH(D74,'職人マスタ'!$A$5:$A$34,0)),"未登録"))</f>
        <v/>
      </c>
      <c r="H74" s="15">
        <f>IF(D74="","",IFERROR(INDEX('職人マスタ'!$C$5:$C$34,MATCH(D74,'職人マスタ'!$A$5:$A$34,0)),0))</f>
        <v/>
      </c>
      <c r="I74" s="15">
        <f>IF(D74="","",IFERROR(INDEX('職人マスタ'!$D$5:$D$34,MATCH(D74,'職人マスタ'!$A$5:$A$34,0)),0))</f>
        <v/>
      </c>
      <c r="J74" s="15">
        <f>IF(D74="","",N(E74)*N(H74)+N(F74)*N(I74))</f>
        <v/>
      </c>
    </row>
    <row r="75">
      <c r="A75" s="12" t="n"/>
      <c r="B75" s="9" t="n"/>
      <c r="C75" s="9" t="n"/>
      <c r="D75" s="9" t="n"/>
      <c r="E75" s="13" t="n"/>
      <c r="F75" s="13" t="n"/>
      <c r="G75" s="14">
        <f>IF(D75="","",IFERROR(INDEX('職人マスタ'!$B$5:$B$34,MATCH(D75,'職人マスタ'!$A$5:$A$34,0)),"未登録"))</f>
        <v/>
      </c>
      <c r="H75" s="15">
        <f>IF(D75="","",IFERROR(INDEX('職人マスタ'!$C$5:$C$34,MATCH(D75,'職人マスタ'!$A$5:$A$34,0)),0))</f>
        <v/>
      </c>
      <c r="I75" s="15">
        <f>IF(D75="","",IFERROR(INDEX('職人マスタ'!$D$5:$D$34,MATCH(D75,'職人マスタ'!$A$5:$A$34,0)),0))</f>
        <v/>
      </c>
      <c r="J75" s="15">
        <f>IF(D75="","",N(E75)*N(H75)+N(F75)*N(I75))</f>
        <v/>
      </c>
    </row>
    <row r="76">
      <c r="A76" s="12" t="n"/>
      <c r="B76" s="9" t="n"/>
      <c r="C76" s="9" t="n"/>
      <c r="D76" s="9" t="n"/>
      <c r="E76" s="13" t="n"/>
      <c r="F76" s="13" t="n"/>
      <c r="G76" s="14">
        <f>IF(D76="","",IFERROR(INDEX('職人マスタ'!$B$5:$B$34,MATCH(D76,'職人マスタ'!$A$5:$A$34,0)),"未登録"))</f>
        <v/>
      </c>
      <c r="H76" s="15">
        <f>IF(D76="","",IFERROR(INDEX('職人マスタ'!$C$5:$C$34,MATCH(D76,'職人マスタ'!$A$5:$A$34,0)),0))</f>
        <v/>
      </c>
      <c r="I76" s="15">
        <f>IF(D76="","",IFERROR(INDEX('職人マスタ'!$D$5:$D$34,MATCH(D76,'職人マスタ'!$A$5:$A$34,0)),0))</f>
        <v/>
      </c>
      <c r="J76" s="15">
        <f>IF(D76="","",N(E76)*N(H76)+N(F76)*N(I76))</f>
        <v/>
      </c>
    </row>
    <row r="77">
      <c r="A77" s="12" t="n"/>
      <c r="B77" s="9" t="n"/>
      <c r="C77" s="9" t="n"/>
      <c r="D77" s="9" t="n"/>
      <c r="E77" s="13" t="n"/>
      <c r="F77" s="13" t="n"/>
      <c r="G77" s="14">
        <f>IF(D77="","",IFERROR(INDEX('職人マスタ'!$B$5:$B$34,MATCH(D77,'職人マスタ'!$A$5:$A$34,0)),"未登録"))</f>
        <v/>
      </c>
      <c r="H77" s="15">
        <f>IF(D77="","",IFERROR(INDEX('職人マスタ'!$C$5:$C$34,MATCH(D77,'職人マスタ'!$A$5:$A$34,0)),0))</f>
        <v/>
      </c>
      <c r="I77" s="15">
        <f>IF(D77="","",IFERROR(INDEX('職人マスタ'!$D$5:$D$34,MATCH(D77,'職人マスタ'!$A$5:$A$34,0)),0))</f>
        <v/>
      </c>
      <c r="J77" s="15">
        <f>IF(D77="","",N(E77)*N(H77)+N(F77)*N(I77))</f>
        <v/>
      </c>
    </row>
    <row r="78">
      <c r="A78" s="12" t="n"/>
      <c r="B78" s="9" t="n"/>
      <c r="C78" s="9" t="n"/>
      <c r="D78" s="9" t="n"/>
      <c r="E78" s="13" t="n"/>
      <c r="F78" s="13" t="n"/>
      <c r="G78" s="14">
        <f>IF(D78="","",IFERROR(INDEX('職人マスタ'!$B$5:$B$34,MATCH(D78,'職人マスタ'!$A$5:$A$34,0)),"未登録"))</f>
        <v/>
      </c>
      <c r="H78" s="15">
        <f>IF(D78="","",IFERROR(INDEX('職人マスタ'!$C$5:$C$34,MATCH(D78,'職人マスタ'!$A$5:$A$34,0)),0))</f>
        <v/>
      </c>
      <c r="I78" s="15">
        <f>IF(D78="","",IFERROR(INDEX('職人マスタ'!$D$5:$D$34,MATCH(D78,'職人マスタ'!$A$5:$A$34,0)),0))</f>
        <v/>
      </c>
      <c r="J78" s="15">
        <f>IF(D78="","",N(E78)*N(H78)+N(F78)*N(I78))</f>
        <v/>
      </c>
    </row>
    <row r="79">
      <c r="A79" s="12" t="n"/>
      <c r="B79" s="9" t="n"/>
      <c r="C79" s="9" t="n"/>
      <c r="D79" s="9" t="n"/>
      <c r="E79" s="13" t="n"/>
      <c r="F79" s="13" t="n"/>
      <c r="G79" s="14">
        <f>IF(D79="","",IFERROR(INDEX('職人マスタ'!$B$5:$B$34,MATCH(D79,'職人マスタ'!$A$5:$A$34,0)),"未登録"))</f>
        <v/>
      </c>
      <c r="H79" s="15">
        <f>IF(D79="","",IFERROR(INDEX('職人マスタ'!$C$5:$C$34,MATCH(D79,'職人マスタ'!$A$5:$A$34,0)),0))</f>
        <v/>
      </c>
      <c r="I79" s="15">
        <f>IF(D79="","",IFERROR(INDEX('職人マスタ'!$D$5:$D$34,MATCH(D79,'職人マスタ'!$A$5:$A$34,0)),0))</f>
        <v/>
      </c>
      <c r="J79" s="15">
        <f>IF(D79="","",N(E79)*N(H79)+N(F79)*N(I79))</f>
        <v/>
      </c>
    </row>
    <row r="80">
      <c r="A80" s="12" t="n"/>
      <c r="B80" s="9" t="n"/>
      <c r="C80" s="9" t="n"/>
      <c r="D80" s="9" t="n"/>
      <c r="E80" s="13" t="n"/>
      <c r="F80" s="13" t="n"/>
      <c r="G80" s="14">
        <f>IF(D80="","",IFERROR(INDEX('職人マスタ'!$B$5:$B$34,MATCH(D80,'職人マスタ'!$A$5:$A$34,0)),"未登録"))</f>
        <v/>
      </c>
      <c r="H80" s="15">
        <f>IF(D80="","",IFERROR(INDEX('職人マスタ'!$C$5:$C$34,MATCH(D80,'職人マスタ'!$A$5:$A$34,0)),0))</f>
        <v/>
      </c>
      <c r="I80" s="15">
        <f>IF(D80="","",IFERROR(INDEX('職人マスタ'!$D$5:$D$34,MATCH(D80,'職人マスタ'!$A$5:$A$34,0)),0))</f>
        <v/>
      </c>
      <c r="J80" s="15">
        <f>IF(D80="","",N(E80)*N(H80)+N(F80)*N(I80))</f>
        <v/>
      </c>
    </row>
    <row r="81">
      <c r="A81" s="12" t="n"/>
      <c r="B81" s="9" t="n"/>
      <c r="C81" s="9" t="n"/>
      <c r="D81" s="9" t="n"/>
      <c r="E81" s="13" t="n"/>
      <c r="F81" s="13" t="n"/>
      <c r="G81" s="14">
        <f>IF(D81="","",IFERROR(INDEX('職人マスタ'!$B$5:$B$34,MATCH(D81,'職人マスタ'!$A$5:$A$34,0)),"未登録"))</f>
        <v/>
      </c>
      <c r="H81" s="15">
        <f>IF(D81="","",IFERROR(INDEX('職人マスタ'!$C$5:$C$34,MATCH(D81,'職人マスタ'!$A$5:$A$34,0)),0))</f>
        <v/>
      </c>
      <c r="I81" s="15">
        <f>IF(D81="","",IFERROR(INDEX('職人マスタ'!$D$5:$D$34,MATCH(D81,'職人マスタ'!$A$5:$A$34,0)),0))</f>
        <v/>
      </c>
      <c r="J81" s="15">
        <f>IF(D81="","",N(E81)*N(H81)+N(F81)*N(I81))</f>
        <v/>
      </c>
    </row>
    <row r="82">
      <c r="A82" s="12" t="n"/>
      <c r="B82" s="9" t="n"/>
      <c r="C82" s="9" t="n"/>
      <c r="D82" s="9" t="n"/>
      <c r="E82" s="13" t="n"/>
      <c r="F82" s="13" t="n"/>
      <c r="G82" s="14">
        <f>IF(D82="","",IFERROR(INDEX('職人マスタ'!$B$5:$B$34,MATCH(D82,'職人マスタ'!$A$5:$A$34,0)),"未登録"))</f>
        <v/>
      </c>
      <c r="H82" s="15">
        <f>IF(D82="","",IFERROR(INDEX('職人マスタ'!$C$5:$C$34,MATCH(D82,'職人マスタ'!$A$5:$A$34,0)),0))</f>
        <v/>
      </c>
      <c r="I82" s="15">
        <f>IF(D82="","",IFERROR(INDEX('職人マスタ'!$D$5:$D$34,MATCH(D82,'職人マスタ'!$A$5:$A$34,0)),0))</f>
        <v/>
      </c>
      <c r="J82" s="15">
        <f>IF(D82="","",N(E82)*N(H82)+N(F82)*N(I82))</f>
        <v/>
      </c>
    </row>
    <row r="83">
      <c r="A83" s="12" t="n"/>
      <c r="B83" s="9" t="n"/>
      <c r="C83" s="9" t="n"/>
      <c r="D83" s="9" t="n"/>
      <c r="E83" s="13" t="n"/>
      <c r="F83" s="13" t="n"/>
      <c r="G83" s="14">
        <f>IF(D83="","",IFERROR(INDEX('職人マスタ'!$B$5:$B$34,MATCH(D83,'職人マスタ'!$A$5:$A$34,0)),"未登録"))</f>
        <v/>
      </c>
      <c r="H83" s="15">
        <f>IF(D83="","",IFERROR(INDEX('職人マスタ'!$C$5:$C$34,MATCH(D83,'職人マスタ'!$A$5:$A$34,0)),0))</f>
        <v/>
      </c>
      <c r="I83" s="15">
        <f>IF(D83="","",IFERROR(INDEX('職人マスタ'!$D$5:$D$34,MATCH(D83,'職人マスタ'!$A$5:$A$34,0)),0))</f>
        <v/>
      </c>
      <c r="J83" s="15">
        <f>IF(D83="","",N(E83)*N(H83)+N(F83)*N(I83))</f>
        <v/>
      </c>
    </row>
    <row r="84">
      <c r="A84" s="12" t="n"/>
      <c r="B84" s="9" t="n"/>
      <c r="C84" s="9" t="n"/>
      <c r="D84" s="9" t="n"/>
      <c r="E84" s="13" t="n"/>
      <c r="F84" s="13" t="n"/>
      <c r="G84" s="14">
        <f>IF(D84="","",IFERROR(INDEX('職人マスタ'!$B$5:$B$34,MATCH(D84,'職人マスタ'!$A$5:$A$34,0)),"未登録"))</f>
        <v/>
      </c>
      <c r="H84" s="15">
        <f>IF(D84="","",IFERROR(INDEX('職人マスタ'!$C$5:$C$34,MATCH(D84,'職人マスタ'!$A$5:$A$34,0)),0))</f>
        <v/>
      </c>
      <c r="I84" s="15">
        <f>IF(D84="","",IFERROR(INDEX('職人マスタ'!$D$5:$D$34,MATCH(D84,'職人マスタ'!$A$5:$A$34,0)),0))</f>
        <v/>
      </c>
      <c r="J84" s="15">
        <f>IF(D84="","",N(E84)*N(H84)+N(F84)*N(I84))</f>
        <v/>
      </c>
    </row>
    <row r="85">
      <c r="A85" s="12" t="n"/>
      <c r="B85" s="9" t="n"/>
      <c r="C85" s="9" t="n"/>
      <c r="D85" s="9" t="n"/>
      <c r="E85" s="13" t="n"/>
      <c r="F85" s="13" t="n"/>
      <c r="G85" s="14">
        <f>IF(D85="","",IFERROR(INDEX('職人マスタ'!$B$5:$B$34,MATCH(D85,'職人マスタ'!$A$5:$A$34,0)),"未登録"))</f>
        <v/>
      </c>
      <c r="H85" s="15">
        <f>IF(D85="","",IFERROR(INDEX('職人マスタ'!$C$5:$C$34,MATCH(D85,'職人マスタ'!$A$5:$A$34,0)),0))</f>
        <v/>
      </c>
      <c r="I85" s="15">
        <f>IF(D85="","",IFERROR(INDEX('職人マスタ'!$D$5:$D$34,MATCH(D85,'職人マスタ'!$A$5:$A$34,0)),0))</f>
        <v/>
      </c>
      <c r="J85" s="15">
        <f>IF(D85="","",N(E85)*N(H85)+N(F85)*N(I85))</f>
        <v/>
      </c>
    </row>
    <row r="86">
      <c r="A86" s="12" t="n"/>
      <c r="B86" s="9" t="n"/>
      <c r="C86" s="9" t="n"/>
      <c r="D86" s="9" t="n"/>
      <c r="E86" s="13" t="n"/>
      <c r="F86" s="13" t="n"/>
      <c r="G86" s="14">
        <f>IF(D86="","",IFERROR(INDEX('職人マスタ'!$B$5:$B$34,MATCH(D86,'職人マスタ'!$A$5:$A$34,0)),"未登録"))</f>
        <v/>
      </c>
      <c r="H86" s="15">
        <f>IF(D86="","",IFERROR(INDEX('職人マスタ'!$C$5:$C$34,MATCH(D86,'職人マスタ'!$A$5:$A$34,0)),0))</f>
        <v/>
      </c>
      <c r="I86" s="15">
        <f>IF(D86="","",IFERROR(INDEX('職人マスタ'!$D$5:$D$34,MATCH(D86,'職人マスタ'!$A$5:$A$34,0)),0))</f>
        <v/>
      </c>
      <c r="J86" s="15">
        <f>IF(D86="","",N(E86)*N(H86)+N(F86)*N(I86))</f>
        <v/>
      </c>
    </row>
    <row r="87">
      <c r="A87" s="12" t="n"/>
      <c r="B87" s="9" t="n"/>
      <c r="C87" s="9" t="n"/>
      <c r="D87" s="9" t="n"/>
      <c r="E87" s="13" t="n"/>
      <c r="F87" s="13" t="n"/>
      <c r="G87" s="14">
        <f>IF(D87="","",IFERROR(INDEX('職人マスタ'!$B$5:$B$34,MATCH(D87,'職人マスタ'!$A$5:$A$34,0)),"未登録"))</f>
        <v/>
      </c>
      <c r="H87" s="15">
        <f>IF(D87="","",IFERROR(INDEX('職人マスタ'!$C$5:$C$34,MATCH(D87,'職人マスタ'!$A$5:$A$34,0)),0))</f>
        <v/>
      </c>
      <c r="I87" s="15">
        <f>IF(D87="","",IFERROR(INDEX('職人マスタ'!$D$5:$D$34,MATCH(D87,'職人マスタ'!$A$5:$A$34,0)),0))</f>
        <v/>
      </c>
      <c r="J87" s="15">
        <f>IF(D87="","",N(E87)*N(H87)+N(F87)*N(I87))</f>
        <v/>
      </c>
    </row>
    <row r="88">
      <c r="A88" s="12" t="n"/>
      <c r="B88" s="9" t="n"/>
      <c r="C88" s="9" t="n"/>
      <c r="D88" s="9" t="n"/>
      <c r="E88" s="13" t="n"/>
      <c r="F88" s="13" t="n"/>
      <c r="G88" s="14">
        <f>IF(D88="","",IFERROR(INDEX('職人マスタ'!$B$5:$B$34,MATCH(D88,'職人マスタ'!$A$5:$A$34,0)),"未登録"))</f>
        <v/>
      </c>
      <c r="H88" s="15">
        <f>IF(D88="","",IFERROR(INDEX('職人マスタ'!$C$5:$C$34,MATCH(D88,'職人マスタ'!$A$5:$A$34,0)),0))</f>
        <v/>
      </c>
      <c r="I88" s="15">
        <f>IF(D88="","",IFERROR(INDEX('職人マスタ'!$D$5:$D$34,MATCH(D88,'職人マスタ'!$A$5:$A$34,0)),0))</f>
        <v/>
      </c>
      <c r="J88" s="15">
        <f>IF(D88="","",N(E88)*N(H88)+N(F88)*N(I88))</f>
        <v/>
      </c>
    </row>
    <row r="89">
      <c r="A89" s="12" t="n"/>
      <c r="B89" s="9" t="n"/>
      <c r="C89" s="9" t="n"/>
      <c r="D89" s="9" t="n"/>
      <c r="E89" s="13" t="n"/>
      <c r="F89" s="13" t="n"/>
      <c r="G89" s="14">
        <f>IF(D89="","",IFERROR(INDEX('職人マスタ'!$B$5:$B$34,MATCH(D89,'職人マスタ'!$A$5:$A$34,0)),"未登録"))</f>
        <v/>
      </c>
      <c r="H89" s="15">
        <f>IF(D89="","",IFERROR(INDEX('職人マスタ'!$C$5:$C$34,MATCH(D89,'職人マスタ'!$A$5:$A$34,0)),0))</f>
        <v/>
      </c>
      <c r="I89" s="15">
        <f>IF(D89="","",IFERROR(INDEX('職人マスタ'!$D$5:$D$34,MATCH(D89,'職人マスタ'!$A$5:$A$34,0)),0))</f>
        <v/>
      </c>
      <c r="J89" s="15">
        <f>IF(D89="","",N(E89)*N(H89)+N(F89)*N(I89))</f>
        <v/>
      </c>
    </row>
    <row r="90">
      <c r="A90" s="12" t="n"/>
      <c r="B90" s="9" t="n"/>
      <c r="C90" s="9" t="n"/>
      <c r="D90" s="9" t="n"/>
      <c r="E90" s="13" t="n"/>
      <c r="F90" s="13" t="n"/>
      <c r="G90" s="14">
        <f>IF(D90="","",IFERROR(INDEX('職人マスタ'!$B$5:$B$34,MATCH(D90,'職人マスタ'!$A$5:$A$34,0)),"未登録"))</f>
        <v/>
      </c>
      <c r="H90" s="15">
        <f>IF(D90="","",IFERROR(INDEX('職人マスタ'!$C$5:$C$34,MATCH(D90,'職人マスタ'!$A$5:$A$34,0)),0))</f>
        <v/>
      </c>
      <c r="I90" s="15">
        <f>IF(D90="","",IFERROR(INDEX('職人マスタ'!$D$5:$D$34,MATCH(D90,'職人マスタ'!$A$5:$A$34,0)),0))</f>
        <v/>
      </c>
      <c r="J90" s="15">
        <f>IF(D90="","",N(E90)*N(H90)+N(F90)*N(I90))</f>
        <v/>
      </c>
    </row>
    <row r="91">
      <c r="A91" s="12" t="n"/>
      <c r="B91" s="9" t="n"/>
      <c r="C91" s="9" t="n"/>
      <c r="D91" s="9" t="n"/>
      <c r="E91" s="13" t="n"/>
      <c r="F91" s="13" t="n"/>
      <c r="G91" s="14">
        <f>IF(D91="","",IFERROR(INDEX('職人マスタ'!$B$5:$B$34,MATCH(D91,'職人マスタ'!$A$5:$A$34,0)),"未登録"))</f>
        <v/>
      </c>
      <c r="H91" s="15">
        <f>IF(D91="","",IFERROR(INDEX('職人マスタ'!$C$5:$C$34,MATCH(D91,'職人マスタ'!$A$5:$A$34,0)),0))</f>
        <v/>
      </c>
      <c r="I91" s="15">
        <f>IF(D91="","",IFERROR(INDEX('職人マスタ'!$D$5:$D$34,MATCH(D91,'職人マスタ'!$A$5:$A$34,0)),0))</f>
        <v/>
      </c>
      <c r="J91" s="15">
        <f>IF(D91="","",N(E91)*N(H91)+N(F91)*N(I91))</f>
        <v/>
      </c>
    </row>
    <row r="92">
      <c r="A92" s="12" t="n"/>
      <c r="B92" s="9" t="n"/>
      <c r="C92" s="9" t="n"/>
      <c r="D92" s="9" t="n"/>
      <c r="E92" s="13" t="n"/>
      <c r="F92" s="13" t="n"/>
      <c r="G92" s="14">
        <f>IF(D92="","",IFERROR(INDEX('職人マスタ'!$B$5:$B$34,MATCH(D92,'職人マスタ'!$A$5:$A$34,0)),"未登録"))</f>
        <v/>
      </c>
      <c r="H92" s="15">
        <f>IF(D92="","",IFERROR(INDEX('職人マスタ'!$C$5:$C$34,MATCH(D92,'職人マスタ'!$A$5:$A$34,0)),0))</f>
        <v/>
      </c>
      <c r="I92" s="15">
        <f>IF(D92="","",IFERROR(INDEX('職人マスタ'!$D$5:$D$34,MATCH(D92,'職人マスタ'!$A$5:$A$34,0)),0))</f>
        <v/>
      </c>
      <c r="J92" s="15">
        <f>IF(D92="","",N(E92)*N(H92)+N(F92)*N(I92))</f>
        <v/>
      </c>
    </row>
    <row r="93">
      <c r="A93" s="12" t="n"/>
      <c r="B93" s="9" t="n"/>
      <c r="C93" s="9" t="n"/>
      <c r="D93" s="9" t="n"/>
      <c r="E93" s="13" t="n"/>
      <c r="F93" s="13" t="n"/>
      <c r="G93" s="14">
        <f>IF(D93="","",IFERROR(INDEX('職人マスタ'!$B$5:$B$34,MATCH(D93,'職人マスタ'!$A$5:$A$34,0)),"未登録"))</f>
        <v/>
      </c>
      <c r="H93" s="15">
        <f>IF(D93="","",IFERROR(INDEX('職人マスタ'!$C$5:$C$34,MATCH(D93,'職人マスタ'!$A$5:$A$34,0)),0))</f>
        <v/>
      </c>
      <c r="I93" s="15">
        <f>IF(D93="","",IFERROR(INDEX('職人マスタ'!$D$5:$D$34,MATCH(D93,'職人マスタ'!$A$5:$A$34,0)),0))</f>
        <v/>
      </c>
      <c r="J93" s="15">
        <f>IF(D93="","",N(E93)*N(H93)+N(F93)*N(I93))</f>
        <v/>
      </c>
    </row>
    <row r="94">
      <c r="A94" s="12" t="n"/>
      <c r="B94" s="9" t="n"/>
      <c r="C94" s="9" t="n"/>
      <c r="D94" s="9" t="n"/>
      <c r="E94" s="13" t="n"/>
      <c r="F94" s="13" t="n"/>
      <c r="G94" s="14">
        <f>IF(D94="","",IFERROR(INDEX('職人マスタ'!$B$5:$B$34,MATCH(D94,'職人マスタ'!$A$5:$A$34,0)),"未登録"))</f>
        <v/>
      </c>
      <c r="H94" s="15">
        <f>IF(D94="","",IFERROR(INDEX('職人マスタ'!$C$5:$C$34,MATCH(D94,'職人マスタ'!$A$5:$A$34,0)),0))</f>
        <v/>
      </c>
      <c r="I94" s="15">
        <f>IF(D94="","",IFERROR(INDEX('職人マスタ'!$D$5:$D$34,MATCH(D94,'職人マスタ'!$A$5:$A$34,0)),0))</f>
        <v/>
      </c>
      <c r="J94" s="15">
        <f>IF(D94="","",N(E94)*N(H94)+N(F94)*N(I94))</f>
        <v/>
      </c>
    </row>
    <row r="95">
      <c r="A95" s="12" t="n"/>
      <c r="B95" s="9" t="n"/>
      <c r="C95" s="9" t="n"/>
      <c r="D95" s="9" t="n"/>
      <c r="E95" s="13" t="n"/>
      <c r="F95" s="13" t="n"/>
      <c r="G95" s="14">
        <f>IF(D95="","",IFERROR(INDEX('職人マスタ'!$B$5:$B$34,MATCH(D95,'職人マスタ'!$A$5:$A$34,0)),"未登録"))</f>
        <v/>
      </c>
      <c r="H95" s="15">
        <f>IF(D95="","",IFERROR(INDEX('職人マスタ'!$C$5:$C$34,MATCH(D95,'職人マスタ'!$A$5:$A$34,0)),0))</f>
        <v/>
      </c>
      <c r="I95" s="15">
        <f>IF(D95="","",IFERROR(INDEX('職人マスタ'!$D$5:$D$34,MATCH(D95,'職人マスタ'!$A$5:$A$34,0)),0))</f>
        <v/>
      </c>
      <c r="J95" s="15">
        <f>IF(D95="","",N(E95)*N(H95)+N(F95)*N(I95))</f>
        <v/>
      </c>
    </row>
    <row r="96">
      <c r="A96" s="12" t="n"/>
      <c r="B96" s="9" t="n"/>
      <c r="C96" s="9" t="n"/>
      <c r="D96" s="9" t="n"/>
      <c r="E96" s="13" t="n"/>
      <c r="F96" s="13" t="n"/>
      <c r="G96" s="14">
        <f>IF(D96="","",IFERROR(INDEX('職人マスタ'!$B$5:$B$34,MATCH(D96,'職人マスタ'!$A$5:$A$34,0)),"未登録"))</f>
        <v/>
      </c>
      <c r="H96" s="15">
        <f>IF(D96="","",IFERROR(INDEX('職人マスタ'!$C$5:$C$34,MATCH(D96,'職人マスタ'!$A$5:$A$34,0)),0))</f>
        <v/>
      </c>
      <c r="I96" s="15">
        <f>IF(D96="","",IFERROR(INDEX('職人マスタ'!$D$5:$D$34,MATCH(D96,'職人マスタ'!$A$5:$A$34,0)),0))</f>
        <v/>
      </c>
      <c r="J96" s="15">
        <f>IF(D96="","",N(E96)*N(H96)+N(F96)*N(I96))</f>
        <v/>
      </c>
    </row>
    <row r="97">
      <c r="A97" s="12" t="n"/>
      <c r="B97" s="9" t="n"/>
      <c r="C97" s="9" t="n"/>
      <c r="D97" s="9" t="n"/>
      <c r="E97" s="13" t="n"/>
      <c r="F97" s="13" t="n"/>
      <c r="G97" s="14">
        <f>IF(D97="","",IFERROR(INDEX('職人マスタ'!$B$5:$B$34,MATCH(D97,'職人マスタ'!$A$5:$A$34,0)),"未登録"))</f>
        <v/>
      </c>
      <c r="H97" s="15">
        <f>IF(D97="","",IFERROR(INDEX('職人マスタ'!$C$5:$C$34,MATCH(D97,'職人マスタ'!$A$5:$A$34,0)),0))</f>
        <v/>
      </c>
      <c r="I97" s="15">
        <f>IF(D97="","",IFERROR(INDEX('職人マスタ'!$D$5:$D$34,MATCH(D97,'職人マスタ'!$A$5:$A$34,0)),0))</f>
        <v/>
      </c>
      <c r="J97" s="15">
        <f>IF(D97="","",N(E97)*N(H97)+N(F97)*N(I97))</f>
        <v/>
      </c>
    </row>
    <row r="98">
      <c r="A98" s="12" t="n"/>
      <c r="B98" s="9" t="n"/>
      <c r="C98" s="9" t="n"/>
      <c r="D98" s="9" t="n"/>
      <c r="E98" s="13" t="n"/>
      <c r="F98" s="13" t="n"/>
      <c r="G98" s="14">
        <f>IF(D98="","",IFERROR(INDEX('職人マスタ'!$B$5:$B$34,MATCH(D98,'職人マスタ'!$A$5:$A$34,0)),"未登録"))</f>
        <v/>
      </c>
      <c r="H98" s="15">
        <f>IF(D98="","",IFERROR(INDEX('職人マスタ'!$C$5:$C$34,MATCH(D98,'職人マスタ'!$A$5:$A$34,0)),0))</f>
        <v/>
      </c>
      <c r="I98" s="15">
        <f>IF(D98="","",IFERROR(INDEX('職人マスタ'!$D$5:$D$34,MATCH(D98,'職人マスタ'!$A$5:$A$34,0)),0))</f>
        <v/>
      </c>
      <c r="J98" s="15">
        <f>IF(D98="","",N(E98)*N(H98)+N(F98)*N(I98))</f>
        <v/>
      </c>
    </row>
    <row r="99">
      <c r="A99" s="12" t="n"/>
      <c r="B99" s="9" t="n"/>
      <c r="C99" s="9" t="n"/>
      <c r="D99" s="9" t="n"/>
      <c r="E99" s="13" t="n"/>
      <c r="F99" s="13" t="n"/>
      <c r="G99" s="14">
        <f>IF(D99="","",IFERROR(INDEX('職人マスタ'!$B$5:$B$34,MATCH(D99,'職人マスタ'!$A$5:$A$34,0)),"未登録"))</f>
        <v/>
      </c>
      <c r="H99" s="15">
        <f>IF(D99="","",IFERROR(INDEX('職人マスタ'!$C$5:$C$34,MATCH(D99,'職人マスタ'!$A$5:$A$34,0)),0))</f>
        <v/>
      </c>
      <c r="I99" s="15">
        <f>IF(D99="","",IFERROR(INDEX('職人マスタ'!$D$5:$D$34,MATCH(D99,'職人マスタ'!$A$5:$A$34,0)),0))</f>
        <v/>
      </c>
      <c r="J99" s="15">
        <f>IF(D99="","",N(E99)*N(H99)+N(F99)*N(I99))</f>
        <v/>
      </c>
    </row>
    <row r="100">
      <c r="A100" s="12" t="n"/>
      <c r="B100" s="9" t="n"/>
      <c r="C100" s="9" t="n"/>
      <c r="D100" s="9" t="n"/>
      <c r="E100" s="13" t="n"/>
      <c r="F100" s="13" t="n"/>
      <c r="G100" s="14">
        <f>IF(D100="","",IFERROR(INDEX('職人マスタ'!$B$5:$B$34,MATCH(D100,'職人マスタ'!$A$5:$A$34,0)),"未登録"))</f>
        <v/>
      </c>
      <c r="H100" s="15">
        <f>IF(D100="","",IFERROR(INDEX('職人マスタ'!$C$5:$C$34,MATCH(D100,'職人マスタ'!$A$5:$A$34,0)),0))</f>
        <v/>
      </c>
      <c r="I100" s="15">
        <f>IF(D100="","",IFERROR(INDEX('職人マスタ'!$D$5:$D$34,MATCH(D100,'職人マスタ'!$A$5:$A$34,0)),0))</f>
        <v/>
      </c>
      <c r="J100" s="15">
        <f>IF(D100="","",N(E100)*N(H100)+N(F100)*N(I100))</f>
        <v/>
      </c>
    </row>
    <row r="101">
      <c r="A101" s="12" t="n"/>
      <c r="B101" s="9" t="n"/>
      <c r="C101" s="9" t="n"/>
      <c r="D101" s="9" t="n"/>
      <c r="E101" s="13" t="n"/>
      <c r="F101" s="13" t="n"/>
      <c r="G101" s="14">
        <f>IF(D101="","",IFERROR(INDEX('職人マスタ'!$B$5:$B$34,MATCH(D101,'職人マスタ'!$A$5:$A$34,0)),"未登録"))</f>
        <v/>
      </c>
      <c r="H101" s="15">
        <f>IF(D101="","",IFERROR(INDEX('職人マスタ'!$C$5:$C$34,MATCH(D101,'職人マスタ'!$A$5:$A$34,0)),0))</f>
        <v/>
      </c>
      <c r="I101" s="15">
        <f>IF(D101="","",IFERROR(INDEX('職人マスタ'!$D$5:$D$34,MATCH(D101,'職人マスタ'!$A$5:$A$34,0)),0))</f>
        <v/>
      </c>
      <c r="J101" s="15">
        <f>IF(D101="","",N(E101)*N(H101)+N(F101)*N(I101))</f>
        <v/>
      </c>
    </row>
    <row r="102">
      <c r="A102" s="12" t="n"/>
      <c r="B102" s="9" t="n"/>
      <c r="C102" s="9" t="n"/>
      <c r="D102" s="9" t="n"/>
      <c r="E102" s="13" t="n"/>
      <c r="F102" s="13" t="n"/>
      <c r="G102" s="14">
        <f>IF(D102="","",IFERROR(INDEX('職人マスタ'!$B$5:$B$34,MATCH(D102,'職人マスタ'!$A$5:$A$34,0)),"未登録"))</f>
        <v/>
      </c>
      <c r="H102" s="15">
        <f>IF(D102="","",IFERROR(INDEX('職人マスタ'!$C$5:$C$34,MATCH(D102,'職人マスタ'!$A$5:$A$34,0)),0))</f>
        <v/>
      </c>
      <c r="I102" s="15">
        <f>IF(D102="","",IFERROR(INDEX('職人マスタ'!$D$5:$D$34,MATCH(D102,'職人マスタ'!$A$5:$A$34,0)),0))</f>
        <v/>
      </c>
      <c r="J102" s="15">
        <f>IF(D102="","",N(E102)*N(H102)+N(F102)*N(I102))</f>
        <v/>
      </c>
    </row>
    <row r="103">
      <c r="A103" s="12" t="n"/>
      <c r="B103" s="9" t="n"/>
      <c r="C103" s="9" t="n"/>
      <c r="D103" s="9" t="n"/>
      <c r="E103" s="13" t="n"/>
      <c r="F103" s="13" t="n"/>
      <c r="G103" s="14">
        <f>IF(D103="","",IFERROR(INDEX('職人マスタ'!$B$5:$B$34,MATCH(D103,'職人マスタ'!$A$5:$A$34,0)),"未登録"))</f>
        <v/>
      </c>
      <c r="H103" s="15">
        <f>IF(D103="","",IFERROR(INDEX('職人マスタ'!$C$5:$C$34,MATCH(D103,'職人マスタ'!$A$5:$A$34,0)),0))</f>
        <v/>
      </c>
      <c r="I103" s="15">
        <f>IF(D103="","",IFERROR(INDEX('職人マスタ'!$D$5:$D$34,MATCH(D103,'職人マスタ'!$A$5:$A$34,0)),0))</f>
        <v/>
      </c>
      <c r="J103" s="15">
        <f>IF(D103="","",N(E103)*N(H103)+N(F103)*N(I103))</f>
        <v/>
      </c>
    </row>
    <row r="104">
      <c r="A104" s="12" t="n"/>
      <c r="B104" s="9" t="n"/>
      <c r="C104" s="9" t="n"/>
      <c r="D104" s="9" t="n"/>
      <c r="E104" s="13" t="n"/>
      <c r="F104" s="13" t="n"/>
      <c r="G104" s="14">
        <f>IF(D104="","",IFERROR(INDEX('職人マスタ'!$B$5:$B$34,MATCH(D104,'職人マスタ'!$A$5:$A$34,0)),"未登録"))</f>
        <v/>
      </c>
      <c r="H104" s="15">
        <f>IF(D104="","",IFERROR(INDEX('職人マスタ'!$C$5:$C$34,MATCH(D104,'職人マスタ'!$A$5:$A$34,0)),0))</f>
        <v/>
      </c>
      <c r="I104" s="15">
        <f>IF(D104="","",IFERROR(INDEX('職人マスタ'!$D$5:$D$34,MATCH(D104,'職人マスタ'!$A$5:$A$34,0)),0))</f>
        <v/>
      </c>
      <c r="J104" s="15">
        <f>IF(D104="","",N(E104)*N(H104)+N(F104)*N(I104))</f>
        <v/>
      </c>
    </row>
    <row r="105">
      <c r="A105" s="12" t="n"/>
      <c r="B105" s="9" t="n"/>
      <c r="C105" s="9" t="n"/>
      <c r="D105" s="9" t="n"/>
      <c r="E105" s="13" t="n"/>
      <c r="F105" s="13" t="n"/>
      <c r="G105" s="14">
        <f>IF(D105="","",IFERROR(INDEX('職人マスタ'!$B$5:$B$34,MATCH(D105,'職人マスタ'!$A$5:$A$34,0)),"未登録"))</f>
        <v/>
      </c>
      <c r="H105" s="15">
        <f>IF(D105="","",IFERROR(INDEX('職人マスタ'!$C$5:$C$34,MATCH(D105,'職人マスタ'!$A$5:$A$34,0)),0))</f>
        <v/>
      </c>
      <c r="I105" s="15">
        <f>IF(D105="","",IFERROR(INDEX('職人マスタ'!$D$5:$D$34,MATCH(D105,'職人マスタ'!$A$5:$A$34,0)),0))</f>
        <v/>
      </c>
      <c r="J105" s="15">
        <f>IF(D105="","",N(E105)*N(H105)+N(F105)*N(I105))</f>
        <v/>
      </c>
    </row>
    <row r="106">
      <c r="A106" s="12" t="n"/>
      <c r="B106" s="9" t="n"/>
      <c r="C106" s="9" t="n"/>
      <c r="D106" s="9" t="n"/>
      <c r="E106" s="13" t="n"/>
      <c r="F106" s="13" t="n"/>
      <c r="G106" s="14">
        <f>IF(D106="","",IFERROR(INDEX('職人マスタ'!$B$5:$B$34,MATCH(D106,'職人マスタ'!$A$5:$A$34,0)),"未登録"))</f>
        <v/>
      </c>
      <c r="H106" s="15">
        <f>IF(D106="","",IFERROR(INDEX('職人マスタ'!$C$5:$C$34,MATCH(D106,'職人マスタ'!$A$5:$A$34,0)),0))</f>
        <v/>
      </c>
      <c r="I106" s="15">
        <f>IF(D106="","",IFERROR(INDEX('職人マスタ'!$D$5:$D$34,MATCH(D106,'職人マスタ'!$A$5:$A$34,0)),0))</f>
        <v/>
      </c>
      <c r="J106" s="15">
        <f>IF(D106="","",N(E106)*N(H106)+N(F106)*N(I106))</f>
        <v/>
      </c>
    </row>
    <row r="107">
      <c r="A107" s="12" t="n"/>
      <c r="B107" s="9" t="n"/>
      <c r="C107" s="9" t="n"/>
      <c r="D107" s="9" t="n"/>
      <c r="E107" s="13" t="n"/>
      <c r="F107" s="13" t="n"/>
      <c r="G107" s="14">
        <f>IF(D107="","",IFERROR(INDEX('職人マスタ'!$B$5:$B$34,MATCH(D107,'職人マスタ'!$A$5:$A$34,0)),"未登録"))</f>
        <v/>
      </c>
      <c r="H107" s="15">
        <f>IF(D107="","",IFERROR(INDEX('職人マスタ'!$C$5:$C$34,MATCH(D107,'職人マスタ'!$A$5:$A$34,0)),0))</f>
        <v/>
      </c>
      <c r="I107" s="15">
        <f>IF(D107="","",IFERROR(INDEX('職人マスタ'!$D$5:$D$34,MATCH(D107,'職人マスタ'!$A$5:$A$34,0)),0))</f>
        <v/>
      </c>
      <c r="J107" s="15">
        <f>IF(D107="","",N(E107)*N(H107)+N(F107)*N(I107))</f>
        <v/>
      </c>
    </row>
    <row r="108">
      <c r="A108" s="12" t="n"/>
      <c r="B108" s="9" t="n"/>
      <c r="C108" s="9" t="n"/>
      <c r="D108" s="9" t="n"/>
      <c r="E108" s="13" t="n"/>
      <c r="F108" s="13" t="n"/>
      <c r="G108" s="14">
        <f>IF(D108="","",IFERROR(INDEX('職人マスタ'!$B$5:$B$34,MATCH(D108,'職人マスタ'!$A$5:$A$34,0)),"未登録"))</f>
        <v/>
      </c>
      <c r="H108" s="15">
        <f>IF(D108="","",IFERROR(INDEX('職人マスタ'!$C$5:$C$34,MATCH(D108,'職人マスタ'!$A$5:$A$34,0)),0))</f>
        <v/>
      </c>
      <c r="I108" s="15">
        <f>IF(D108="","",IFERROR(INDEX('職人マスタ'!$D$5:$D$34,MATCH(D108,'職人マスタ'!$A$5:$A$34,0)),0))</f>
        <v/>
      </c>
      <c r="J108" s="15">
        <f>IF(D108="","",N(E108)*N(H108)+N(F108)*N(I108))</f>
        <v/>
      </c>
    </row>
    <row r="109">
      <c r="A109" s="12" t="n"/>
      <c r="B109" s="9" t="n"/>
      <c r="C109" s="9" t="n"/>
      <c r="D109" s="9" t="n"/>
      <c r="E109" s="13" t="n"/>
      <c r="F109" s="13" t="n"/>
      <c r="G109" s="14">
        <f>IF(D109="","",IFERROR(INDEX('職人マスタ'!$B$5:$B$34,MATCH(D109,'職人マスタ'!$A$5:$A$34,0)),"未登録"))</f>
        <v/>
      </c>
      <c r="H109" s="15">
        <f>IF(D109="","",IFERROR(INDEX('職人マスタ'!$C$5:$C$34,MATCH(D109,'職人マスタ'!$A$5:$A$34,0)),0))</f>
        <v/>
      </c>
      <c r="I109" s="15">
        <f>IF(D109="","",IFERROR(INDEX('職人マスタ'!$D$5:$D$34,MATCH(D109,'職人マスタ'!$A$5:$A$34,0)),0))</f>
        <v/>
      </c>
      <c r="J109" s="15">
        <f>IF(D109="","",N(E109)*N(H109)+N(F109)*N(I109))</f>
        <v/>
      </c>
    </row>
    <row r="110">
      <c r="A110" s="12" t="n"/>
      <c r="B110" s="9" t="n"/>
      <c r="C110" s="9" t="n"/>
      <c r="D110" s="9" t="n"/>
      <c r="E110" s="13" t="n"/>
      <c r="F110" s="13" t="n"/>
      <c r="G110" s="14">
        <f>IF(D110="","",IFERROR(INDEX('職人マスタ'!$B$5:$B$34,MATCH(D110,'職人マスタ'!$A$5:$A$34,0)),"未登録"))</f>
        <v/>
      </c>
      <c r="H110" s="15">
        <f>IF(D110="","",IFERROR(INDEX('職人マスタ'!$C$5:$C$34,MATCH(D110,'職人マスタ'!$A$5:$A$34,0)),0))</f>
        <v/>
      </c>
      <c r="I110" s="15">
        <f>IF(D110="","",IFERROR(INDEX('職人マスタ'!$D$5:$D$34,MATCH(D110,'職人マスタ'!$A$5:$A$34,0)),0))</f>
        <v/>
      </c>
      <c r="J110" s="15">
        <f>IF(D110="","",N(E110)*N(H110)+N(F110)*N(I110))</f>
        <v/>
      </c>
    </row>
    <row r="111">
      <c r="A111" s="12" t="n"/>
      <c r="B111" s="9" t="n"/>
      <c r="C111" s="9" t="n"/>
      <c r="D111" s="9" t="n"/>
      <c r="E111" s="13" t="n"/>
      <c r="F111" s="13" t="n"/>
      <c r="G111" s="14">
        <f>IF(D111="","",IFERROR(INDEX('職人マスタ'!$B$5:$B$34,MATCH(D111,'職人マスタ'!$A$5:$A$34,0)),"未登録"))</f>
        <v/>
      </c>
      <c r="H111" s="15">
        <f>IF(D111="","",IFERROR(INDEX('職人マスタ'!$C$5:$C$34,MATCH(D111,'職人マスタ'!$A$5:$A$34,0)),0))</f>
        <v/>
      </c>
      <c r="I111" s="15">
        <f>IF(D111="","",IFERROR(INDEX('職人マスタ'!$D$5:$D$34,MATCH(D111,'職人マスタ'!$A$5:$A$34,0)),0))</f>
        <v/>
      </c>
      <c r="J111" s="15">
        <f>IF(D111="","",N(E111)*N(H111)+N(F111)*N(I111))</f>
        <v/>
      </c>
    </row>
    <row r="112">
      <c r="A112" s="12" t="n"/>
      <c r="B112" s="9" t="n"/>
      <c r="C112" s="9" t="n"/>
      <c r="D112" s="9" t="n"/>
      <c r="E112" s="13" t="n"/>
      <c r="F112" s="13" t="n"/>
      <c r="G112" s="14">
        <f>IF(D112="","",IFERROR(INDEX('職人マスタ'!$B$5:$B$34,MATCH(D112,'職人マスタ'!$A$5:$A$34,0)),"未登録"))</f>
        <v/>
      </c>
      <c r="H112" s="15">
        <f>IF(D112="","",IFERROR(INDEX('職人マスタ'!$C$5:$C$34,MATCH(D112,'職人マスタ'!$A$5:$A$34,0)),0))</f>
        <v/>
      </c>
      <c r="I112" s="15">
        <f>IF(D112="","",IFERROR(INDEX('職人マスタ'!$D$5:$D$34,MATCH(D112,'職人マスタ'!$A$5:$A$34,0)),0))</f>
        <v/>
      </c>
      <c r="J112" s="15">
        <f>IF(D112="","",N(E112)*N(H112)+N(F112)*N(I112))</f>
        <v/>
      </c>
    </row>
    <row r="113">
      <c r="A113" s="12" t="n"/>
      <c r="B113" s="9" t="n"/>
      <c r="C113" s="9" t="n"/>
      <c r="D113" s="9" t="n"/>
      <c r="E113" s="13" t="n"/>
      <c r="F113" s="13" t="n"/>
      <c r="G113" s="14">
        <f>IF(D113="","",IFERROR(INDEX('職人マスタ'!$B$5:$B$34,MATCH(D113,'職人マスタ'!$A$5:$A$34,0)),"未登録"))</f>
        <v/>
      </c>
      <c r="H113" s="15">
        <f>IF(D113="","",IFERROR(INDEX('職人マスタ'!$C$5:$C$34,MATCH(D113,'職人マスタ'!$A$5:$A$34,0)),0))</f>
        <v/>
      </c>
      <c r="I113" s="15">
        <f>IF(D113="","",IFERROR(INDEX('職人マスタ'!$D$5:$D$34,MATCH(D113,'職人マスタ'!$A$5:$A$34,0)),0))</f>
        <v/>
      </c>
      <c r="J113" s="15">
        <f>IF(D113="","",N(E113)*N(H113)+N(F113)*N(I113))</f>
        <v/>
      </c>
    </row>
    <row r="114">
      <c r="A114" s="12" t="n"/>
      <c r="B114" s="9" t="n"/>
      <c r="C114" s="9" t="n"/>
      <c r="D114" s="9" t="n"/>
      <c r="E114" s="13" t="n"/>
      <c r="F114" s="13" t="n"/>
      <c r="G114" s="14">
        <f>IF(D114="","",IFERROR(INDEX('職人マスタ'!$B$5:$B$34,MATCH(D114,'職人マスタ'!$A$5:$A$34,0)),"未登録"))</f>
        <v/>
      </c>
      <c r="H114" s="15">
        <f>IF(D114="","",IFERROR(INDEX('職人マスタ'!$C$5:$C$34,MATCH(D114,'職人マスタ'!$A$5:$A$34,0)),0))</f>
        <v/>
      </c>
      <c r="I114" s="15">
        <f>IF(D114="","",IFERROR(INDEX('職人マスタ'!$D$5:$D$34,MATCH(D114,'職人マスタ'!$A$5:$A$34,0)),0))</f>
        <v/>
      </c>
      <c r="J114" s="15">
        <f>IF(D114="","",N(E114)*N(H114)+N(F114)*N(I114))</f>
        <v/>
      </c>
    </row>
    <row r="115">
      <c r="A115" s="12" t="n"/>
      <c r="B115" s="9" t="n"/>
      <c r="C115" s="9" t="n"/>
      <c r="D115" s="9" t="n"/>
      <c r="E115" s="13" t="n"/>
      <c r="F115" s="13" t="n"/>
      <c r="G115" s="14">
        <f>IF(D115="","",IFERROR(INDEX('職人マスタ'!$B$5:$B$34,MATCH(D115,'職人マスタ'!$A$5:$A$34,0)),"未登録"))</f>
        <v/>
      </c>
      <c r="H115" s="15">
        <f>IF(D115="","",IFERROR(INDEX('職人マスタ'!$C$5:$C$34,MATCH(D115,'職人マスタ'!$A$5:$A$34,0)),0))</f>
        <v/>
      </c>
      <c r="I115" s="15">
        <f>IF(D115="","",IFERROR(INDEX('職人マスタ'!$D$5:$D$34,MATCH(D115,'職人マスタ'!$A$5:$A$34,0)),0))</f>
        <v/>
      </c>
      <c r="J115" s="15">
        <f>IF(D115="","",N(E115)*N(H115)+N(F115)*N(I115))</f>
        <v/>
      </c>
    </row>
    <row r="116">
      <c r="A116" s="12" t="n"/>
      <c r="B116" s="9" t="n"/>
      <c r="C116" s="9" t="n"/>
      <c r="D116" s="9" t="n"/>
      <c r="E116" s="13" t="n"/>
      <c r="F116" s="13" t="n"/>
      <c r="G116" s="14">
        <f>IF(D116="","",IFERROR(INDEX('職人マスタ'!$B$5:$B$34,MATCH(D116,'職人マスタ'!$A$5:$A$34,0)),"未登録"))</f>
        <v/>
      </c>
      <c r="H116" s="15">
        <f>IF(D116="","",IFERROR(INDEX('職人マスタ'!$C$5:$C$34,MATCH(D116,'職人マスタ'!$A$5:$A$34,0)),0))</f>
        <v/>
      </c>
      <c r="I116" s="15">
        <f>IF(D116="","",IFERROR(INDEX('職人マスタ'!$D$5:$D$34,MATCH(D116,'職人マスタ'!$A$5:$A$34,0)),0))</f>
        <v/>
      </c>
      <c r="J116" s="15">
        <f>IF(D116="","",N(E116)*N(H116)+N(F116)*N(I116))</f>
        <v/>
      </c>
    </row>
    <row r="117">
      <c r="A117" s="12" t="n"/>
      <c r="B117" s="9" t="n"/>
      <c r="C117" s="9" t="n"/>
      <c r="D117" s="9" t="n"/>
      <c r="E117" s="13" t="n"/>
      <c r="F117" s="13" t="n"/>
      <c r="G117" s="14">
        <f>IF(D117="","",IFERROR(INDEX('職人マスタ'!$B$5:$B$34,MATCH(D117,'職人マスタ'!$A$5:$A$34,0)),"未登録"))</f>
        <v/>
      </c>
      <c r="H117" s="15">
        <f>IF(D117="","",IFERROR(INDEX('職人マスタ'!$C$5:$C$34,MATCH(D117,'職人マスタ'!$A$5:$A$34,0)),0))</f>
        <v/>
      </c>
      <c r="I117" s="15">
        <f>IF(D117="","",IFERROR(INDEX('職人マスタ'!$D$5:$D$34,MATCH(D117,'職人マスタ'!$A$5:$A$34,0)),0))</f>
        <v/>
      </c>
      <c r="J117" s="15">
        <f>IF(D117="","",N(E117)*N(H117)+N(F117)*N(I117))</f>
        <v/>
      </c>
    </row>
    <row r="118">
      <c r="A118" s="12" t="n"/>
      <c r="B118" s="9" t="n"/>
      <c r="C118" s="9" t="n"/>
      <c r="D118" s="9" t="n"/>
      <c r="E118" s="13" t="n"/>
      <c r="F118" s="13" t="n"/>
      <c r="G118" s="14">
        <f>IF(D118="","",IFERROR(INDEX('職人マスタ'!$B$5:$B$34,MATCH(D118,'職人マスタ'!$A$5:$A$34,0)),"未登録"))</f>
        <v/>
      </c>
      <c r="H118" s="15">
        <f>IF(D118="","",IFERROR(INDEX('職人マスタ'!$C$5:$C$34,MATCH(D118,'職人マスタ'!$A$5:$A$34,0)),0))</f>
        <v/>
      </c>
      <c r="I118" s="15">
        <f>IF(D118="","",IFERROR(INDEX('職人マスタ'!$D$5:$D$34,MATCH(D118,'職人マスタ'!$A$5:$A$34,0)),0))</f>
        <v/>
      </c>
      <c r="J118" s="15">
        <f>IF(D118="","",N(E118)*N(H118)+N(F118)*N(I118))</f>
        <v/>
      </c>
    </row>
    <row r="119">
      <c r="A119" s="12" t="n"/>
      <c r="B119" s="9" t="n"/>
      <c r="C119" s="9" t="n"/>
      <c r="D119" s="9" t="n"/>
      <c r="E119" s="13" t="n"/>
      <c r="F119" s="13" t="n"/>
      <c r="G119" s="14">
        <f>IF(D119="","",IFERROR(INDEX('職人マスタ'!$B$5:$B$34,MATCH(D119,'職人マスタ'!$A$5:$A$34,0)),"未登録"))</f>
        <v/>
      </c>
      <c r="H119" s="15">
        <f>IF(D119="","",IFERROR(INDEX('職人マスタ'!$C$5:$C$34,MATCH(D119,'職人マスタ'!$A$5:$A$34,0)),0))</f>
        <v/>
      </c>
      <c r="I119" s="15">
        <f>IF(D119="","",IFERROR(INDEX('職人マスタ'!$D$5:$D$34,MATCH(D119,'職人マスタ'!$A$5:$A$34,0)),0))</f>
        <v/>
      </c>
      <c r="J119" s="15">
        <f>IF(D119="","",N(E119)*N(H119)+N(F119)*N(I119))</f>
        <v/>
      </c>
    </row>
    <row r="120">
      <c r="A120" s="12" t="n"/>
      <c r="B120" s="9" t="n"/>
      <c r="C120" s="9" t="n"/>
      <c r="D120" s="9" t="n"/>
      <c r="E120" s="13" t="n"/>
      <c r="F120" s="13" t="n"/>
      <c r="G120" s="14">
        <f>IF(D120="","",IFERROR(INDEX('職人マスタ'!$B$5:$B$34,MATCH(D120,'職人マスタ'!$A$5:$A$34,0)),"未登録"))</f>
        <v/>
      </c>
      <c r="H120" s="15">
        <f>IF(D120="","",IFERROR(INDEX('職人マスタ'!$C$5:$C$34,MATCH(D120,'職人マスタ'!$A$5:$A$34,0)),0))</f>
        <v/>
      </c>
      <c r="I120" s="15">
        <f>IF(D120="","",IFERROR(INDEX('職人マスタ'!$D$5:$D$34,MATCH(D120,'職人マスタ'!$A$5:$A$34,0)),0))</f>
        <v/>
      </c>
      <c r="J120" s="15">
        <f>IF(D120="","",N(E120)*N(H120)+N(F120)*N(I120))</f>
        <v/>
      </c>
    </row>
    <row r="121">
      <c r="A121" s="12" t="n"/>
      <c r="B121" s="9" t="n"/>
      <c r="C121" s="9" t="n"/>
      <c r="D121" s="9" t="n"/>
      <c r="E121" s="13" t="n"/>
      <c r="F121" s="13" t="n"/>
      <c r="G121" s="14">
        <f>IF(D121="","",IFERROR(INDEX('職人マスタ'!$B$5:$B$34,MATCH(D121,'職人マスタ'!$A$5:$A$34,0)),"未登録"))</f>
        <v/>
      </c>
      <c r="H121" s="15">
        <f>IF(D121="","",IFERROR(INDEX('職人マスタ'!$C$5:$C$34,MATCH(D121,'職人マスタ'!$A$5:$A$34,0)),0))</f>
        <v/>
      </c>
      <c r="I121" s="15">
        <f>IF(D121="","",IFERROR(INDEX('職人マスタ'!$D$5:$D$34,MATCH(D121,'職人マスタ'!$A$5:$A$34,0)),0))</f>
        <v/>
      </c>
      <c r="J121" s="15">
        <f>IF(D121="","",N(E121)*N(H121)+N(F121)*N(I121))</f>
        <v/>
      </c>
    </row>
    <row r="122">
      <c r="A122" s="12" t="n"/>
      <c r="B122" s="9" t="n"/>
      <c r="C122" s="9" t="n"/>
      <c r="D122" s="9" t="n"/>
      <c r="E122" s="13" t="n"/>
      <c r="F122" s="13" t="n"/>
      <c r="G122" s="14">
        <f>IF(D122="","",IFERROR(INDEX('職人マスタ'!$B$5:$B$34,MATCH(D122,'職人マスタ'!$A$5:$A$34,0)),"未登録"))</f>
        <v/>
      </c>
      <c r="H122" s="15">
        <f>IF(D122="","",IFERROR(INDEX('職人マスタ'!$C$5:$C$34,MATCH(D122,'職人マスタ'!$A$5:$A$34,0)),0))</f>
        <v/>
      </c>
      <c r="I122" s="15">
        <f>IF(D122="","",IFERROR(INDEX('職人マスタ'!$D$5:$D$34,MATCH(D122,'職人マスタ'!$A$5:$A$34,0)),0))</f>
        <v/>
      </c>
      <c r="J122" s="15">
        <f>IF(D122="","",N(E122)*N(H122)+N(F122)*N(I122))</f>
        <v/>
      </c>
    </row>
    <row r="123">
      <c r="A123" s="12" t="n"/>
      <c r="B123" s="9" t="n"/>
      <c r="C123" s="9" t="n"/>
      <c r="D123" s="9" t="n"/>
      <c r="E123" s="13" t="n"/>
      <c r="F123" s="13" t="n"/>
      <c r="G123" s="14">
        <f>IF(D123="","",IFERROR(INDEX('職人マスタ'!$B$5:$B$34,MATCH(D123,'職人マスタ'!$A$5:$A$34,0)),"未登録"))</f>
        <v/>
      </c>
      <c r="H123" s="15">
        <f>IF(D123="","",IFERROR(INDEX('職人マスタ'!$C$5:$C$34,MATCH(D123,'職人マスタ'!$A$5:$A$34,0)),0))</f>
        <v/>
      </c>
      <c r="I123" s="15">
        <f>IF(D123="","",IFERROR(INDEX('職人マスタ'!$D$5:$D$34,MATCH(D123,'職人マスタ'!$A$5:$A$34,0)),0))</f>
        <v/>
      </c>
      <c r="J123" s="15">
        <f>IF(D123="","",N(E123)*N(H123)+N(F123)*N(I123))</f>
        <v/>
      </c>
    </row>
    <row r="124">
      <c r="A124" s="12" t="n"/>
      <c r="B124" s="9" t="n"/>
      <c r="C124" s="9" t="n"/>
      <c r="D124" s="9" t="n"/>
      <c r="E124" s="13" t="n"/>
      <c r="F124" s="13" t="n"/>
      <c r="G124" s="14">
        <f>IF(D124="","",IFERROR(INDEX('職人マスタ'!$B$5:$B$34,MATCH(D124,'職人マスタ'!$A$5:$A$34,0)),"未登録"))</f>
        <v/>
      </c>
      <c r="H124" s="15">
        <f>IF(D124="","",IFERROR(INDEX('職人マスタ'!$C$5:$C$34,MATCH(D124,'職人マスタ'!$A$5:$A$34,0)),0))</f>
        <v/>
      </c>
      <c r="I124" s="15">
        <f>IF(D124="","",IFERROR(INDEX('職人マスタ'!$D$5:$D$34,MATCH(D124,'職人マスタ'!$A$5:$A$34,0)),0))</f>
        <v/>
      </c>
      <c r="J124" s="15">
        <f>IF(D124="","",N(E124)*N(H124)+N(F124)*N(I124))</f>
        <v/>
      </c>
    </row>
    <row r="125">
      <c r="A125" s="12" t="n"/>
      <c r="B125" s="9" t="n"/>
      <c r="C125" s="9" t="n"/>
      <c r="D125" s="9" t="n"/>
      <c r="E125" s="13" t="n"/>
      <c r="F125" s="13" t="n"/>
      <c r="G125" s="14">
        <f>IF(D125="","",IFERROR(INDEX('職人マスタ'!$B$5:$B$34,MATCH(D125,'職人マスタ'!$A$5:$A$34,0)),"未登録"))</f>
        <v/>
      </c>
      <c r="H125" s="15">
        <f>IF(D125="","",IFERROR(INDEX('職人マスタ'!$C$5:$C$34,MATCH(D125,'職人マスタ'!$A$5:$A$34,0)),0))</f>
        <v/>
      </c>
      <c r="I125" s="15">
        <f>IF(D125="","",IFERROR(INDEX('職人マスタ'!$D$5:$D$34,MATCH(D125,'職人マスタ'!$A$5:$A$34,0)),0))</f>
        <v/>
      </c>
      <c r="J125" s="15">
        <f>IF(D125="","",N(E125)*N(H125)+N(F125)*N(I125))</f>
        <v/>
      </c>
    </row>
    <row r="126">
      <c r="A126" s="12" t="n"/>
      <c r="B126" s="9" t="n"/>
      <c r="C126" s="9" t="n"/>
      <c r="D126" s="9" t="n"/>
      <c r="E126" s="13" t="n"/>
      <c r="F126" s="13" t="n"/>
      <c r="G126" s="14">
        <f>IF(D126="","",IFERROR(INDEX('職人マスタ'!$B$5:$B$34,MATCH(D126,'職人マスタ'!$A$5:$A$34,0)),"未登録"))</f>
        <v/>
      </c>
      <c r="H126" s="15">
        <f>IF(D126="","",IFERROR(INDEX('職人マスタ'!$C$5:$C$34,MATCH(D126,'職人マスタ'!$A$5:$A$34,0)),0))</f>
        <v/>
      </c>
      <c r="I126" s="15">
        <f>IF(D126="","",IFERROR(INDEX('職人マスタ'!$D$5:$D$34,MATCH(D126,'職人マスタ'!$A$5:$A$34,0)),0))</f>
        <v/>
      </c>
      <c r="J126" s="15">
        <f>IF(D126="","",N(E126)*N(H126)+N(F126)*N(I126))</f>
        <v/>
      </c>
    </row>
    <row r="127">
      <c r="A127" s="12" t="n"/>
      <c r="B127" s="9" t="n"/>
      <c r="C127" s="9" t="n"/>
      <c r="D127" s="9" t="n"/>
      <c r="E127" s="13" t="n"/>
      <c r="F127" s="13" t="n"/>
      <c r="G127" s="14">
        <f>IF(D127="","",IFERROR(INDEX('職人マスタ'!$B$5:$B$34,MATCH(D127,'職人マスタ'!$A$5:$A$34,0)),"未登録"))</f>
        <v/>
      </c>
      <c r="H127" s="15">
        <f>IF(D127="","",IFERROR(INDEX('職人マスタ'!$C$5:$C$34,MATCH(D127,'職人マスタ'!$A$5:$A$34,0)),0))</f>
        <v/>
      </c>
      <c r="I127" s="15">
        <f>IF(D127="","",IFERROR(INDEX('職人マスタ'!$D$5:$D$34,MATCH(D127,'職人マスタ'!$A$5:$A$34,0)),0))</f>
        <v/>
      </c>
      <c r="J127" s="15">
        <f>IF(D127="","",N(E127)*N(H127)+N(F127)*N(I127))</f>
        <v/>
      </c>
    </row>
    <row r="128">
      <c r="A128" s="12" t="n"/>
      <c r="B128" s="9" t="n"/>
      <c r="C128" s="9" t="n"/>
      <c r="D128" s="9" t="n"/>
      <c r="E128" s="13" t="n"/>
      <c r="F128" s="13" t="n"/>
      <c r="G128" s="14">
        <f>IF(D128="","",IFERROR(INDEX('職人マスタ'!$B$5:$B$34,MATCH(D128,'職人マスタ'!$A$5:$A$34,0)),"未登録"))</f>
        <v/>
      </c>
      <c r="H128" s="15">
        <f>IF(D128="","",IFERROR(INDEX('職人マスタ'!$C$5:$C$34,MATCH(D128,'職人マスタ'!$A$5:$A$34,0)),0))</f>
        <v/>
      </c>
      <c r="I128" s="15">
        <f>IF(D128="","",IFERROR(INDEX('職人マスタ'!$D$5:$D$34,MATCH(D128,'職人マスタ'!$A$5:$A$34,0)),0))</f>
        <v/>
      </c>
      <c r="J128" s="15">
        <f>IF(D128="","",N(E128)*N(H128)+N(F128)*N(I128))</f>
        <v/>
      </c>
    </row>
    <row r="129">
      <c r="A129" s="12" t="n"/>
      <c r="B129" s="9" t="n"/>
      <c r="C129" s="9" t="n"/>
      <c r="D129" s="9" t="n"/>
      <c r="E129" s="13" t="n"/>
      <c r="F129" s="13" t="n"/>
      <c r="G129" s="14">
        <f>IF(D129="","",IFERROR(INDEX('職人マスタ'!$B$5:$B$34,MATCH(D129,'職人マスタ'!$A$5:$A$34,0)),"未登録"))</f>
        <v/>
      </c>
      <c r="H129" s="15">
        <f>IF(D129="","",IFERROR(INDEX('職人マスタ'!$C$5:$C$34,MATCH(D129,'職人マスタ'!$A$5:$A$34,0)),0))</f>
        <v/>
      </c>
      <c r="I129" s="15">
        <f>IF(D129="","",IFERROR(INDEX('職人マスタ'!$D$5:$D$34,MATCH(D129,'職人マスタ'!$A$5:$A$34,0)),0))</f>
        <v/>
      </c>
      <c r="J129" s="15">
        <f>IF(D129="","",N(E129)*N(H129)+N(F129)*N(I129))</f>
        <v/>
      </c>
    </row>
    <row r="130">
      <c r="A130" s="12" t="n"/>
      <c r="B130" s="9" t="n"/>
      <c r="C130" s="9" t="n"/>
      <c r="D130" s="9" t="n"/>
      <c r="E130" s="13" t="n"/>
      <c r="F130" s="13" t="n"/>
      <c r="G130" s="14">
        <f>IF(D130="","",IFERROR(INDEX('職人マスタ'!$B$5:$B$34,MATCH(D130,'職人マスタ'!$A$5:$A$34,0)),"未登録"))</f>
        <v/>
      </c>
      <c r="H130" s="15">
        <f>IF(D130="","",IFERROR(INDEX('職人マスタ'!$C$5:$C$34,MATCH(D130,'職人マスタ'!$A$5:$A$34,0)),0))</f>
        <v/>
      </c>
      <c r="I130" s="15">
        <f>IF(D130="","",IFERROR(INDEX('職人マスタ'!$D$5:$D$34,MATCH(D130,'職人マスタ'!$A$5:$A$34,0)),0))</f>
        <v/>
      </c>
      <c r="J130" s="15">
        <f>IF(D130="","",N(E130)*N(H130)+N(F130)*N(I130))</f>
        <v/>
      </c>
    </row>
    <row r="131">
      <c r="A131" s="12" t="n"/>
      <c r="B131" s="9" t="n"/>
      <c r="C131" s="9" t="n"/>
      <c r="D131" s="9" t="n"/>
      <c r="E131" s="13" t="n"/>
      <c r="F131" s="13" t="n"/>
      <c r="G131" s="14">
        <f>IF(D131="","",IFERROR(INDEX('職人マスタ'!$B$5:$B$34,MATCH(D131,'職人マスタ'!$A$5:$A$34,0)),"未登録"))</f>
        <v/>
      </c>
      <c r="H131" s="15">
        <f>IF(D131="","",IFERROR(INDEX('職人マスタ'!$C$5:$C$34,MATCH(D131,'職人マスタ'!$A$5:$A$34,0)),0))</f>
        <v/>
      </c>
      <c r="I131" s="15">
        <f>IF(D131="","",IFERROR(INDEX('職人マスタ'!$D$5:$D$34,MATCH(D131,'職人マスタ'!$A$5:$A$34,0)),0))</f>
        <v/>
      </c>
      <c r="J131" s="15">
        <f>IF(D131="","",N(E131)*N(H131)+N(F131)*N(I131))</f>
        <v/>
      </c>
    </row>
    <row r="132">
      <c r="A132" s="12" t="n"/>
      <c r="B132" s="9" t="n"/>
      <c r="C132" s="9" t="n"/>
      <c r="D132" s="9" t="n"/>
      <c r="E132" s="13" t="n"/>
      <c r="F132" s="13" t="n"/>
      <c r="G132" s="14">
        <f>IF(D132="","",IFERROR(INDEX('職人マスタ'!$B$5:$B$34,MATCH(D132,'職人マスタ'!$A$5:$A$34,0)),"未登録"))</f>
        <v/>
      </c>
      <c r="H132" s="15">
        <f>IF(D132="","",IFERROR(INDEX('職人マスタ'!$C$5:$C$34,MATCH(D132,'職人マスタ'!$A$5:$A$34,0)),0))</f>
        <v/>
      </c>
      <c r="I132" s="15">
        <f>IF(D132="","",IFERROR(INDEX('職人マスタ'!$D$5:$D$34,MATCH(D132,'職人マスタ'!$A$5:$A$34,0)),0))</f>
        <v/>
      </c>
      <c r="J132" s="15">
        <f>IF(D132="","",N(E132)*N(H132)+N(F132)*N(I132))</f>
        <v/>
      </c>
    </row>
    <row r="133">
      <c r="A133" s="12" t="n"/>
      <c r="B133" s="9" t="n"/>
      <c r="C133" s="9" t="n"/>
      <c r="D133" s="9" t="n"/>
      <c r="E133" s="13" t="n"/>
      <c r="F133" s="13" t="n"/>
      <c r="G133" s="14">
        <f>IF(D133="","",IFERROR(INDEX('職人マスタ'!$B$5:$B$34,MATCH(D133,'職人マスタ'!$A$5:$A$34,0)),"未登録"))</f>
        <v/>
      </c>
      <c r="H133" s="15">
        <f>IF(D133="","",IFERROR(INDEX('職人マスタ'!$C$5:$C$34,MATCH(D133,'職人マスタ'!$A$5:$A$34,0)),0))</f>
        <v/>
      </c>
      <c r="I133" s="15">
        <f>IF(D133="","",IFERROR(INDEX('職人マスタ'!$D$5:$D$34,MATCH(D133,'職人マスタ'!$A$5:$A$34,0)),0))</f>
        <v/>
      </c>
      <c r="J133" s="15">
        <f>IF(D133="","",N(E133)*N(H133)+N(F133)*N(I133))</f>
        <v/>
      </c>
    </row>
    <row r="134">
      <c r="A134" s="12" t="n"/>
      <c r="B134" s="9" t="n"/>
      <c r="C134" s="9" t="n"/>
      <c r="D134" s="9" t="n"/>
      <c r="E134" s="13" t="n"/>
      <c r="F134" s="13" t="n"/>
      <c r="G134" s="14">
        <f>IF(D134="","",IFERROR(INDEX('職人マスタ'!$B$5:$B$34,MATCH(D134,'職人マスタ'!$A$5:$A$34,0)),"未登録"))</f>
        <v/>
      </c>
      <c r="H134" s="15">
        <f>IF(D134="","",IFERROR(INDEX('職人マスタ'!$C$5:$C$34,MATCH(D134,'職人マスタ'!$A$5:$A$34,0)),0))</f>
        <v/>
      </c>
      <c r="I134" s="15">
        <f>IF(D134="","",IFERROR(INDEX('職人マスタ'!$D$5:$D$34,MATCH(D134,'職人マスタ'!$A$5:$A$34,0)),0))</f>
        <v/>
      </c>
      <c r="J134" s="15">
        <f>IF(D134="","",N(E134)*N(H134)+N(F134)*N(I134))</f>
        <v/>
      </c>
    </row>
    <row r="135">
      <c r="A135" s="12" t="n"/>
      <c r="B135" s="9" t="n"/>
      <c r="C135" s="9" t="n"/>
      <c r="D135" s="9" t="n"/>
      <c r="E135" s="13" t="n"/>
      <c r="F135" s="13" t="n"/>
      <c r="G135" s="14">
        <f>IF(D135="","",IFERROR(INDEX('職人マスタ'!$B$5:$B$34,MATCH(D135,'職人マスタ'!$A$5:$A$34,0)),"未登録"))</f>
        <v/>
      </c>
      <c r="H135" s="15">
        <f>IF(D135="","",IFERROR(INDEX('職人マスタ'!$C$5:$C$34,MATCH(D135,'職人マスタ'!$A$5:$A$34,0)),0))</f>
        <v/>
      </c>
      <c r="I135" s="15">
        <f>IF(D135="","",IFERROR(INDEX('職人マスタ'!$D$5:$D$34,MATCH(D135,'職人マスタ'!$A$5:$A$34,0)),0))</f>
        <v/>
      </c>
      <c r="J135" s="15">
        <f>IF(D135="","",N(E135)*N(H135)+N(F135)*N(I135))</f>
        <v/>
      </c>
    </row>
    <row r="136">
      <c r="A136" s="12" t="n"/>
      <c r="B136" s="9" t="n"/>
      <c r="C136" s="9" t="n"/>
      <c r="D136" s="9" t="n"/>
      <c r="E136" s="13" t="n"/>
      <c r="F136" s="13" t="n"/>
      <c r="G136" s="14">
        <f>IF(D136="","",IFERROR(INDEX('職人マスタ'!$B$5:$B$34,MATCH(D136,'職人マスタ'!$A$5:$A$34,0)),"未登録"))</f>
        <v/>
      </c>
      <c r="H136" s="15">
        <f>IF(D136="","",IFERROR(INDEX('職人マスタ'!$C$5:$C$34,MATCH(D136,'職人マスタ'!$A$5:$A$34,0)),0))</f>
        <v/>
      </c>
      <c r="I136" s="15">
        <f>IF(D136="","",IFERROR(INDEX('職人マスタ'!$D$5:$D$34,MATCH(D136,'職人マスタ'!$A$5:$A$34,0)),0))</f>
        <v/>
      </c>
      <c r="J136" s="15">
        <f>IF(D136="","",N(E136)*N(H136)+N(F136)*N(I136))</f>
        <v/>
      </c>
    </row>
    <row r="137">
      <c r="A137" s="12" t="n"/>
      <c r="B137" s="9" t="n"/>
      <c r="C137" s="9" t="n"/>
      <c r="D137" s="9" t="n"/>
      <c r="E137" s="13" t="n"/>
      <c r="F137" s="13" t="n"/>
      <c r="G137" s="14">
        <f>IF(D137="","",IFERROR(INDEX('職人マスタ'!$B$5:$B$34,MATCH(D137,'職人マスタ'!$A$5:$A$34,0)),"未登録"))</f>
        <v/>
      </c>
      <c r="H137" s="15">
        <f>IF(D137="","",IFERROR(INDEX('職人マスタ'!$C$5:$C$34,MATCH(D137,'職人マスタ'!$A$5:$A$34,0)),0))</f>
        <v/>
      </c>
      <c r="I137" s="15">
        <f>IF(D137="","",IFERROR(INDEX('職人マスタ'!$D$5:$D$34,MATCH(D137,'職人マスタ'!$A$5:$A$34,0)),0))</f>
        <v/>
      </c>
      <c r="J137" s="15">
        <f>IF(D137="","",N(E137)*N(H137)+N(F137)*N(I137))</f>
        <v/>
      </c>
    </row>
    <row r="138">
      <c r="A138" s="12" t="n"/>
      <c r="B138" s="9" t="n"/>
      <c r="C138" s="9" t="n"/>
      <c r="D138" s="9" t="n"/>
      <c r="E138" s="13" t="n"/>
      <c r="F138" s="13" t="n"/>
      <c r="G138" s="14">
        <f>IF(D138="","",IFERROR(INDEX('職人マスタ'!$B$5:$B$34,MATCH(D138,'職人マスタ'!$A$5:$A$34,0)),"未登録"))</f>
        <v/>
      </c>
      <c r="H138" s="15">
        <f>IF(D138="","",IFERROR(INDEX('職人マスタ'!$C$5:$C$34,MATCH(D138,'職人マスタ'!$A$5:$A$34,0)),0))</f>
        <v/>
      </c>
      <c r="I138" s="15">
        <f>IF(D138="","",IFERROR(INDEX('職人マスタ'!$D$5:$D$34,MATCH(D138,'職人マスタ'!$A$5:$A$34,0)),0))</f>
        <v/>
      </c>
      <c r="J138" s="15">
        <f>IF(D138="","",N(E138)*N(H138)+N(F138)*N(I138))</f>
        <v/>
      </c>
    </row>
    <row r="139">
      <c r="A139" s="12" t="n"/>
      <c r="B139" s="9" t="n"/>
      <c r="C139" s="9" t="n"/>
      <c r="D139" s="9" t="n"/>
      <c r="E139" s="13" t="n"/>
      <c r="F139" s="13" t="n"/>
      <c r="G139" s="14">
        <f>IF(D139="","",IFERROR(INDEX('職人マスタ'!$B$5:$B$34,MATCH(D139,'職人マスタ'!$A$5:$A$34,0)),"未登録"))</f>
        <v/>
      </c>
      <c r="H139" s="15">
        <f>IF(D139="","",IFERROR(INDEX('職人マスタ'!$C$5:$C$34,MATCH(D139,'職人マスタ'!$A$5:$A$34,0)),0))</f>
        <v/>
      </c>
      <c r="I139" s="15">
        <f>IF(D139="","",IFERROR(INDEX('職人マスタ'!$D$5:$D$34,MATCH(D139,'職人マスタ'!$A$5:$A$34,0)),0))</f>
        <v/>
      </c>
      <c r="J139" s="15">
        <f>IF(D139="","",N(E139)*N(H139)+N(F139)*N(I139))</f>
        <v/>
      </c>
    </row>
    <row r="140">
      <c r="A140" s="12" t="n"/>
      <c r="B140" s="9" t="n"/>
      <c r="C140" s="9" t="n"/>
      <c r="D140" s="9" t="n"/>
      <c r="E140" s="13" t="n"/>
      <c r="F140" s="13" t="n"/>
      <c r="G140" s="14">
        <f>IF(D140="","",IFERROR(INDEX('職人マスタ'!$B$5:$B$34,MATCH(D140,'職人マスタ'!$A$5:$A$34,0)),"未登録"))</f>
        <v/>
      </c>
      <c r="H140" s="15">
        <f>IF(D140="","",IFERROR(INDEX('職人マスタ'!$C$5:$C$34,MATCH(D140,'職人マスタ'!$A$5:$A$34,0)),0))</f>
        <v/>
      </c>
      <c r="I140" s="15">
        <f>IF(D140="","",IFERROR(INDEX('職人マスタ'!$D$5:$D$34,MATCH(D140,'職人マスタ'!$A$5:$A$34,0)),0))</f>
        <v/>
      </c>
      <c r="J140" s="15">
        <f>IF(D140="","",N(E140)*N(H140)+N(F140)*N(I140))</f>
        <v/>
      </c>
    </row>
    <row r="141">
      <c r="A141" s="12" t="n"/>
      <c r="B141" s="9" t="n"/>
      <c r="C141" s="9" t="n"/>
      <c r="D141" s="9" t="n"/>
      <c r="E141" s="13" t="n"/>
      <c r="F141" s="13" t="n"/>
      <c r="G141" s="14">
        <f>IF(D141="","",IFERROR(INDEX('職人マスタ'!$B$5:$B$34,MATCH(D141,'職人マスタ'!$A$5:$A$34,0)),"未登録"))</f>
        <v/>
      </c>
      <c r="H141" s="15">
        <f>IF(D141="","",IFERROR(INDEX('職人マスタ'!$C$5:$C$34,MATCH(D141,'職人マスタ'!$A$5:$A$34,0)),0))</f>
        <v/>
      </c>
      <c r="I141" s="15">
        <f>IF(D141="","",IFERROR(INDEX('職人マスタ'!$D$5:$D$34,MATCH(D141,'職人マスタ'!$A$5:$A$34,0)),0))</f>
        <v/>
      </c>
      <c r="J141" s="15">
        <f>IF(D141="","",N(E141)*N(H141)+N(F141)*N(I141))</f>
        <v/>
      </c>
    </row>
    <row r="142">
      <c r="A142" s="12" t="n"/>
      <c r="B142" s="9" t="n"/>
      <c r="C142" s="9" t="n"/>
      <c r="D142" s="9" t="n"/>
      <c r="E142" s="13" t="n"/>
      <c r="F142" s="13" t="n"/>
      <c r="G142" s="14">
        <f>IF(D142="","",IFERROR(INDEX('職人マスタ'!$B$5:$B$34,MATCH(D142,'職人マスタ'!$A$5:$A$34,0)),"未登録"))</f>
        <v/>
      </c>
      <c r="H142" s="15">
        <f>IF(D142="","",IFERROR(INDEX('職人マスタ'!$C$5:$C$34,MATCH(D142,'職人マスタ'!$A$5:$A$34,0)),0))</f>
        <v/>
      </c>
      <c r="I142" s="15">
        <f>IF(D142="","",IFERROR(INDEX('職人マスタ'!$D$5:$D$34,MATCH(D142,'職人マスタ'!$A$5:$A$34,0)),0))</f>
        <v/>
      </c>
      <c r="J142" s="15">
        <f>IF(D142="","",N(E142)*N(H142)+N(F142)*N(I142))</f>
        <v/>
      </c>
    </row>
    <row r="143">
      <c r="A143" s="12" t="n"/>
      <c r="B143" s="9" t="n"/>
      <c r="C143" s="9" t="n"/>
      <c r="D143" s="9" t="n"/>
      <c r="E143" s="13" t="n"/>
      <c r="F143" s="13" t="n"/>
      <c r="G143" s="14">
        <f>IF(D143="","",IFERROR(INDEX('職人マスタ'!$B$5:$B$34,MATCH(D143,'職人マスタ'!$A$5:$A$34,0)),"未登録"))</f>
        <v/>
      </c>
      <c r="H143" s="15">
        <f>IF(D143="","",IFERROR(INDEX('職人マスタ'!$C$5:$C$34,MATCH(D143,'職人マスタ'!$A$5:$A$34,0)),0))</f>
        <v/>
      </c>
      <c r="I143" s="15">
        <f>IF(D143="","",IFERROR(INDEX('職人マスタ'!$D$5:$D$34,MATCH(D143,'職人マスタ'!$A$5:$A$34,0)),0))</f>
        <v/>
      </c>
      <c r="J143" s="15">
        <f>IF(D143="","",N(E143)*N(H143)+N(F143)*N(I143))</f>
        <v/>
      </c>
    </row>
    <row r="144">
      <c r="A144" s="12" t="n"/>
      <c r="B144" s="9" t="n"/>
      <c r="C144" s="9" t="n"/>
      <c r="D144" s="9" t="n"/>
      <c r="E144" s="13" t="n"/>
      <c r="F144" s="13" t="n"/>
      <c r="G144" s="14">
        <f>IF(D144="","",IFERROR(INDEX('職人マスタ'!$B$5:$B$34,MATCH(D144,'職人マスタ'!$A$5:$A$34,0)),"未登録"))</f>
        <v/>
      </c>
      <c r="H144" s="15">
        <f>IF(D144="","",IFERROR(INDEX('職人マスタ'!$C$5:$C$34,MATCH(D144,'職人マスタ'!$A$5:$A$34,0)),0))</f>
        <v/>
      </c>
      <c r="I144" s="15">
        <f>IF(D144="","",IFERROR(INDEX('職人マスタ'!$D$5:$D$34,MATCH(D144,'職人マスタ'!$A$5:$A$34,0)),0))</f>
        <v/>
      </c>
      <c r="J144" s="15">
        <f>IF(D144="","",N(E144)*N(H144)+N(F144)*N(I144))</f>
        <v/>
      </c>
    </row>
    <row r="145">
      <c r="A145" s="12" t="n"/>
      <c r="B145" s="9" t="n"/>
      <c r="C145" s="9" t="n"/>
      <c r="D145" s="9" t="n"/>
      <c r="E145" s="13" t="n"/>
      <c r="F145" s="13" t="n"/>
      <c r="G145" s="14">
        <f>IF(D145="","",IFERROR(INDEX('職人マスタ'!$B$5:$B$34,MATCH(D145,'職人マスタ'!$A$5:$A$34,0)),"未登録"))</f>
        <v/>
      </c>
      <c r="H145" s="15">
        <f>IF(D145="","",IFERROR(INDEX('職人マスタ'!$C$5:$C$34,MATCH(D145,'職人マスタ'!$A$5:$A$34,0)),0))</f>
        <v/>
      </c>
      <c r="I145" s="15">
        <f>IF(D145="","",IFERROR(INDEX('職人マスタ'!$D$5:$D$34,MATCH(D145,'職人マスタ'!$A$5:$A$34,0)),0))</f>
        <v/>
      </c>
      <c r="J145" s="15">
        <f>IF(D145="","",N(E145)*N(H145)+N(F145)*N(I145))</f>
        <v/>
      </c>
    </row>
    <row r="146">
      <c r="A146" s="12" t="n"/>
      <c r="B146" s="9" t="n"/>
      <c r="C146" s="9" t="n"/>
      <c r="D146" s="9" t="n"/>
      <c r="E146" s="13" t="n"/>
      <c r="F146" s="13" t="n"/>
      <c r="G146" s="14">
        <f>IF(D146="","",IFERROR(INDEX('職人マスタ'!$B$5:$B$34,MATCH(D146,'職人マスタ'!$A$5:$A$34,0)),"未登録"))</f>
        <v/>
      </c>
      <c r="H146" s="15">
        <f>IF(D146="","",IFERROR(INDEX('職人マスタ'!$C$5:$C$34,MATCH(D146,'職人マスタ'!$A$5:$A$34,0)),0))</f>
        <v/>
      </c>
      <c r="I146" s="15">
        <f>IF(D146="","",IFERROR(INDEX('職人マスタ'!$D$5:$D$34,MATCH(D146,'職人マスタ'!$A$5:$A$34,0)),0))</f>
        <v/>
      </c>
      <c r="J146" s="15">
        <f>IF(D146="","",N(E146)*N(H146)+N(F146)*N(I146))</f>
        <v/>
      </c>
    </row>
    <row r="147">
      <c r="A147" s="12" t="n"/>
      <c r="B147" s="9" t="n"/>
      <c r="C147" s="9" t="n"/>
      <c r="D147" s="9" t="n"/>
      <c r="E147" s="13" t="n"/>
      <c r="F147" s="13" t="n"/>
      <c r="G147" s="14">
        <f>IF(D147="","",IFERROR(INDEX('職人マスタ'!$B$5:$B$34,MATCH(D147,'職人マスタ'!$A$5:$A$34,0)),"未登録"))</f>
        <v/>
      </c>
      <c r="H147" s="15">
        <f>IF(D147="","",IFERROR(INDEX('職人マスタ'!$C$5:$C$34,MATCH(D147,'職人マスタ'!$A$5:$A$34,0)),0))</f>
        <v/>
      </c>
      <c r="I147" s="15">
        <f>IF(D147="","",IFERROR(INDEX('職人マスタ'!$D$5:$D$34,MATCH(D147,'職人マスタ'!$A$5:$A$34,0)),0))</f>
        <v/>
      </c>
      <c r="J147" s="15">
        <f>IF(D147="","",N(E147)*N(H147)+N(F147)*N(I147))</f>
        <v/>
      </c>
    </row>
    <row r="148">
      <c r="A148" s="12" t="n"/>
      <c r="B148" s="9" t="n"/>
      <c r="C148" s="9" t="n"/>
      <c r="D148" s="9" t="n"/>
      <c r="E148" s="13" t="n"/>
      <c r="F148" s="13" t="n"/>
      <c r="G148" s="14">
        <f>IF(D148="","",IFERROR(INDEX('職人マスタ'!$B$5:$B$34,MATCH(D148,'職人マスタ'!$A$5:$A$34,0)),"未登録"))</f>
        <v/>
      </c>
      <c r="H148" s="15">
        <f>IF(D148="","",IFERROR(INDEX('職人マスタ'!$C$5:$C$34,MATCH(D148,'職人マスタ'!$A$5:$A$34,0)),0))</f>
        <v/>
      </c>
      <c r="I148" s="15">
        <f>IF(D148="","",IFERROR(INDEX('職人マスタ'!$D$5:$D$34,MATCH(D148,'職人マスタ'!$A$5:$A$34,0)),0))</f>
        <v/>
      </c>
      <c r="J148" s="15">
        <f>IF(D148="","",N(E148)*N(H148)+N(F148)*N(I148))</f>
        <v/>
      </c>
    </row>
    <row r="149">
      <c r="A149" s="12" t="n"/>
      <c r="B149" s="9" t="n"/>
      <c r="C149" s="9" t="n"/>
      <c r="D149" s="9" t="n"/>
      <c r="E149" s="13" t="n"/>
      <c r="F149" s="13" t="n"/>
      <c r="G149" s="14">
        <f>IF(D149="","",IFERROR(INDEX('職人マスタ'!$B$5:$B$34,MATCH(D149,'職人マスタ'!$A$5:$A$34,0)),"未登録"))</f>
        <v/>
      </c>
      <c r="H149" s="15">
        <f>IF(D149="","",IFERROR(INDEX('職人マスタ'!$C$5:$C$34,MATCH(D149,'職人マスタ'!$A$5:$A$34,0)),0))</f>
        <v/>
      </c>
      <c r="I149" s="15">
        <f>IF(D149="","",IFERROR(INDEX('職人マスタ'!$D$5:$D$34,MATCH(D149,'職人マスタ'!$A$5:$A$34,0)),0))</f>
        <v/>
      </c>
      <c r="J149" s="15">
        <f>IF(D149="","",N(E149)*N(H149)+N(F149)*N(I149))</f>
        <v/>
      </c>
    </row>
    <row r="150">
      <c r="A150" s="12" t="n"/>
      <c r="B150" s="9" t="n"/>
      <c r="C150" s="9" t="n"/>
      <c r="D150" s="9" t="n"/>
      <c r="E150" s="13" t="n"/>
      <c r="F150" s="13" t="n"/>
      <c r="G150" s="14">
        <f>IF(D150="","",IFERROR(INDEX('職人マスタ'!$B$5:$B$34,MATCH(D150,'職人マスタ'!$A$5:$A$34,0)),"未登録"))</f>
        <v/>
      </c>
      <c r="H150" s="15">
        <f>IF(D150="","",IFERROR(INDEX('職人マスタ'!$C$5:$C$34,MATCH(D150,'職人マスタ'!$A$5:$A$34,0)),0))</f>
        <v/>
      </c>
      <c r="I150" s="15">
        <f>IF(D150="","",IFERROR(INDEX('職人マスタ'!$D$5:$D$34,MATCH(D150,'職人マスタ'!$A$5:$A$34,0)),0))</f>
        <v/>
      </c>
      <c r="J150" s="15">
        <f>IF(D150="","",N(E150)*N(H150)+N(F150)*N(I150))</f>
        <v/>
      </c>
    </row>
    <row r="151">
      <c r="A151" s="12" t="n"/>
      <c r="B151" s="9" t="n"/>
      <c r="C151" s="9" t="n"/>
      <c r="D151" s="9" t="n"/>
      <c r="E151" s="13" t="n"/>
      <c r="F151" s="13" t="n"/>
      <c r="G151" s="14">
        <f>IF(D151="","",IFERROR(INDEX('職人マスタ'!$B$5:$B$34,MATCH(D151,'職人マスタ'!$A$5:$A$34,0)),"未登録"))</f>
        <v/>
      </c>
      <c r="H151" s="15">
        <f>IF(D151="","",IFERROR(INDEX('職人マスタ'!$C$5:$C$34,MATCH(D151,'職人マスタ'!$A$5:$A$34,0)),0))</f>
        <v/>
      </c>
      <c r="I151" s="15">
        <f>IF(D151="","",IFERROR(INDEX('職人マスタ'!$D$5:$D$34,MATCH(D151,'職人マスタ'!$A$5:$A$34,0)),0))</f>
        <v/>
      </c>
      <c r="J151" s="15">
        <f>IF(D151="","",N(E151)*N(H151)+N(F151)*N(I151))</f>
        <v/>
      </c>
    </row>
    <row r="152">
      <c r="A152" s="12" t="n"/>
      <c r="B152" s="9" t="n"/>
      <c r="C152" s="9" t="n"/>
      <c r="D152" s="9" t="n"/>
      <c r="E152" s="13" t="n"/>
      <c r="F152" s="13" t="n"/>
      <c r="G152" s="14">
        <f>IF(D152="","",IFERROR(INDEX('職人マスタ'!$B$5:$B$34,MATCH(D152,'職人マスタ'!$A$5:$A$34,0)),"未登録"))</f>
        <v/>
      </c>
      <c r="H152" s="15">
        <f>IF(D152="","",IFERROR(INDEX('職人マスタ'!$C$5:$C$34,MATCH(D152,'職人マスタ'!$A$5:$A$34,0)),0))</f>
        <v/>
      </c>
      <c r="I152" s="15">
        <f>IF(D152="","",IFERROR(INDEX('職人マスタ'!$D$5:$D$34,MATCH(D152,'職人マスタ'!$A$5:$A$34,0)),0))</f>
        <v/>
      </c>
      <c r="J152" s="15">
        <f>IF(D152="","",N(E152)*N(H152)+N(F152)*N(I152))</f>
        <v/>
      </c>
    </row>
    <row r="153">
      <c r="A153" s="12" t="n"/>
      <c r="B153" s="9" t="n"/>
      <c r="C153" s="9" t="n"/>
      <c r="D153" s="9" t="n"/>
      <c r="E153" s="13" t="n"/>
      <c r="F153" s="13" t="n"/>
      <c r="G153" s="14">
        <f>IF(D153="","",IFERROR(INDEX('職人マスタ'!$B$5:$B$34,MATCH(D153,'職人マスタ'!$A$5:$A$34,0)),"未登録"))</f>
        <v/>
      </c>
      <c r="H153" s="15">
        <f>IF(D153="","",IFERROR(INDEX('職人マスタ'!$C$5:$C$34,MATCH(D153,'職人マスタ'!$A$5:$A$34,0)),0))</f>
        <v/>
      </c>
      <c r="I153" s="15">
        <f>IF(D153="","",IFERROR(INDEX('職人マスタ'!$D$5:$D$34,MATCH(D153,'職人マスタ'!$A$5:$A$34,0)),0))</f>
        <v/>
      </c>
      <c r="J153" s="15">
        <f>IF(D153="","",N(E153)*N(H153)+N(F153)*N(I153))</f>
        <v/>
      </c>
    </row>
    <row r="154">
      <c r="A154" s="12" t="n"/>
      <c r="B154" s="9" t="n"/>
      <c r="C154" s="9" t="n"/>
      <c r="D154" s="9" t="n"/>
      <c r="E154" s="13" t="n"/>
      <c r="F154" s="13" t="n"/>
      <c r="G154" s="14">
        <f>IF(D154="","",IFERROR(INDEX('職人マスタ'!$B$5:$B$34,MATCH(D154,'職人マスタ'!$A$5:$A$34,0)),"未登録"))</f>
        <v/>
      </c>
      <c r="H154" s="15">
        <f>IF(D154="","",IFERROR(INDEX('職人マスタ'!$C$5:$C$34,MATCH(D154,'職人マスタ'!$A$5:$A$34,0)),0))</f>
        <v/>
      </c>
      <c r="I154" s="15">
        <f>IF(D154="","",IFERROR(INDEX('職人マスタ'!$D$5:$D$34,MATCH(D154,'職人マスタ'!$A$5:$A$34,0)),0))</f>
        <v/>
      </c>
      <c r="J154" s="15">
        <f>IF(D154="","",N(E154)*N(H154)+N(F154)*N(I154))</f>
        <v/>
      </c>
    </row>
    <row r="155">
      <c r="A155" s="12" t="n"/>
      <c r="B155" s="9" t="n"/>
      <c r="C155" s="9" t="n"/>
      <c r="D155" s="9" t="n"/>
      <c r="E155" s="13" t="n"/>
      <c r="F155" s="13" t="n"/>
      <c r="G155" s="14">
        <f>IF(D155="","",IFERROR(INDEX('職人マスタ'!$B$5:$B$34,MATCH(D155,'職人マスタ'!$A$5:$A$34,0)),"未登録"))</f>
        <v/>
      </c>
      <c r="H155" s="15">
        <f>IF(D155="","",IFERROR(INDEX('職人マスタ'!$C$5:$C$34,MATCH(D155,'職人マスタ'!$A$5:$A$34,0)),0))</f>
        <v/>
      </c>
      <c r="I155" s="15">
        <f>IF(D155="","",IFERROR(INDEX('職人マスタ'!$D$5:$D$34,MATCH(D155,'職人マスタ'!$A$5:$A$34,0)),0))</f>
        <v/>
      </c>
      <c r="J155" s="15">
        <f>IF(D155="","",N(E155)*N(H155)+N(F155)*N(I155))</f>
        <v/>
      </c>
    </row>
    <row r="156">
      <c r="A156" s="12" t="n"/>
      <c r="B156" s="9" t="n"/>
      <c r="C156" s="9" t="n"/>
      <c r="D156" s="9" t="n"/>
      <c r="E156" s="13" t="n"/>
      <c r="F156" s="13" t="n"/>
      <c r="G156" s="14">
        <f>IF(D156="","",IFERROR(INDEX('職人マスタ'!$B$5:$B$34,MATCH(D156,'職人マスタ'!$A$5:$A$34,0)),"未登録"))</f>
        <v/>
      </c>
      <c r="H156" s="15">
        <f>IF(D156="","",IFERROR(INDEX('職人マスタ'!$C$5:$C$34,MATCH(D156,'職人マスタ'!$A$5:$A$34,0)),0))</f>
        <v/>
      </c>
      <c r="I156" s="15">
        <f>IF(D156="","",IFERROR(INDEX('職人マスタ'!$D$5:$D$34,MATCH(D156,'職人マスタ'!$A$5:$A$34,0)),0))</f>
        <v/>
      </c>
      <c r="J156" s="15">
        <f>IF(D156="","",N(E156)*N(H156)+N(F156)*N(I156))</f>
        <v/>
      </c>
    </row>
    <row r="157">
      <c r="A157" s="12" t="n"/>
      <c r="B157" s="9" t="n"/>
      <c r="C157" s="9" t="n"/>
      <c r="D157" s="9" t="n"/>
      <c r="E157" s="13" t="n"/>
      <c r="F157" s="13" t="n"/>
      <c r="G157" s="14">
        <f>IF(D157="","",IFERROR(INDEX('職人マスタ'!$B$5:$B$34,MATCH(D157,'職人マスタ'!$A$5:$A$34,0)),"未登録"))</f>
        <v/>
      </c>
      <c r="H157" s="15">
        <f>IF(D157="","",IFERROR(INDEX('職人マスタ'!$C$5:$C$34,MATCH(D157,'職人マスタ'!$A$5:$A$34,0)),0))</f>
        <v/>
      </c>
      <c r="I157" s="15">
        <f>IF(D157="","",IFERROR(INDEX('職人マスタ'!$D$5:$D$34,MATCH(D157,'職人マスタ'!$A$5:$A$34,0)),0))</f>
        <v/>
      </c>
      <c r="J157" s="15">
        <f>IF(D157="","",N(E157)*N(H157)+N(F157)*N(I157))</f>
        <v/>
      </c>
    </row>
    <row r="158">
      <c r="A158" s="12" t="n"/>
      <c r="B158" s="9" t="n"/>
      <c r="C158" s="9" t="n"/>
      <c r="D158" s="9" t="n"/>
      <c r="E158" s="13" t="n"/>
      <c r="F158" s="13" t="n"/>
      <c r="G158" s="14">
        <f>IF(D158="","",IFERROR(INDEX('職人マスタ'!$B$5:$B$34,MATCH(D158,'職人マスタ'!$A$5:$A$34,0)),"未登録"))</f>
        <v/>
      </c>
      <c r="H158" s="15">
        <f>IF(D158="","",IFERROR(INDEX('職人マスタ'!$C$5:$C$34,MATCH(D158,'職人マスタ'!$A$5:$A$34,0)),0))</f>
        <v/>
      </c>
      <c r="I158" s="15">
        <f>IF(D158="","",IFERROR(INDEX('職人マスタ'!$D$5:$D$34,MATCH(D158,'職人マスタ'!$A$5:$A$34,0)),0))</f>
        <v/>
      </c>
      <c r="J158" s="15">
        <f>IF(D158="","",N(E158)*N(H158)+N(F158)*N(I158))</f>
        <v/>
      </c>
    </row>
    <row r="159">
      <c r="A159" s="12" t="n"/>
      <c r="B159" s="9" t="n"/>
      <c r="C159" s="9" t="n"/>
      <c r="D159" s="9" t="n"/>
      <c r="E159" s="13" t="n"/>
      <c r="F159" s="13" t="n"/>
      <c r="G159" s="14">
        <f>IF(D159="","",IFERROR(INDEX('職人マスタ'!$B$5:$B$34,MATCH(D159,'職人マスタ'!$A$5:$A$34,0)),"未登録"))</f>
        <v/>
      </c>
      <c r="H159" s="15">
        <f>IF(D159="","",IFERROR(INDEX('職人マスタ'!$C$5:$C$34,MATCH(D159,'職人マスタ'!$A$5:$A$34,0)),0))</f>
        <v/>
      </c>
      <c r="I159" s="15">
        <f>IF(D159="","",IFERROR(INDEX('職人マスタ'!$D$5:$D$34,MATCH(D159,'職人マスタ'!$A$5:$A$34,0)),0))</f>
        <v/>
      </c>
      <c r="J159" s="15">
        <f>IF(D159="","",N(E159)*N(H159)+N(F159)*N(I159))</f>
        <v/>
      </c>
    </row>
    <row r="160">
      <c r="A160" s="12" t="n"/>
      <c r="B160" s="9" t="n"/>
      <c r="C160" s="9" t="n"/>
      <c r="D160" s="9" t="n"/>
      <c r="E160" s="13" t="n"/>
      <c r="F160" s="13" t="n"/>
      <c r="G160" s="14">
        <f>IF(D160="","",IFERROR(INDEX('職人マスタ'!$B$5:$B$34,MATCH(D160,'職人マスタ'!$A$5:$A$34,0)),"未登録"))</f>
        <v/>
      </c>
      <c r="H160" s="15">
        <f>IF(D160="","",IFERROR(INDEX('職人マスタ'!$C$5:$C$34,MATCH(D160,'職人マスタ'!$A$5:$A$34,0)),0))</f>
        <v/>
      </c>
      <c r="I160" s="15">
        <f>IF(D160="","",IFERROR(INDEX('職人マスタ'!$D$5:$D$34,MATCH(D160,'職人マスタ'!$A$5:$A$34,0)),0))</f>
        <v/>
      </c>
      <c r="J160" s="15">
        <f>IF(D160="","",N(E160)*N(H160)+N(F160)*N(I160))</f>
        <v/>
      </c>
    </row>
    <row r="161">
      <c r="A161" s="12" t="n"/>
      <c r="B161" s="9" t="n"/>
      <c r="C161" s="9" t="n"/>
      <c r="D161" s="9" t="n"/>
      <c r="E161" s="13" t="n"/>
      <c r="F161" s="13" t="n"/>
      <c r="G161" s="14">
        <f>IF(D161="","",IFERROR(INDEX('職人マスタ'!$B$5:$B$34,MATCH(D161,'職人マスタ'!$A$5:$A$34,0)),"未登録"))</f>
        <v/>
      </c>
      <c r="H161" s="15">
        <f>IF(D161="","",IFERROR(INDEX('職人マスタ'!$C$5:$C$34,MATCH(D161,'職人マスタ'!$A$5:$A$34,0)),0))</f>
        <v/>
      </c>
      <c r="I161" s="15">
        <f>IF(D161="","",IFERROR(INDEX('職人マスタ'!$D$5:$D$34,MATCH(D161,'職人マスタ'!$A$5:$A$34,0)),0))</f>
        <v/>
      </c>
      <c r="J161" s="15">
        <f>IF(D161="","",N(E161)*N(H161)+N(F161)*N(I161))</f>
        <v/>
      </c>
    </row>
    <row r="162">
      <c r="A162" s="12" t="n"/>
      <c r="B162" s="9" t="n"/>
      <c r="C162" s="9" t="n"/>
      <c r="D162" s="9" t="n"/>
      <c r="E162" s="13" t="n"/>
      <c r="F162" s="13" t="n"/>
      <c r="G162" s="14">
        <f>IF(D162="","",IFERROR(INDEX('職人マスタ'!$B$5:$B$34,MATCH(D162,'職人マスタ'!$A$5:$A$34,0)),"未登録"))</f>
        <v/>
      </c>
      <c r="H162" s="15">
        <f>IF(D162="","",IFERROR(INDEX('職人マスタ'!$C$5:$C$34,MATCH(D162,'職人マスタ'!$A$5:$A$34,0)),0))</f>
        <v/>
      </c>
      <c r="I162" s="15">
        <f>IF(D162="","",IFERROR(INDEX('職人マスタ'!$D$5:$D$34,MATCH(D162,'職人マスタ'!$A$5:$A$34,0)),0))</f>
        <v/>
      </c>
      <c r="J162" s="15">
        <f>IF(D162="","",N(E162)*N(H162)+N(F162)*N(I162))</f>
        <v/>
      </c>
    </row>
    <row r="163">
      <c r="A163" s="12" t="n"/>
      <c r="B163" s="9" t="n"/>
      <c r="C163" s="9" t="n"/>
      <c r="D163" s="9" t="n"/>
      <c r="E163" s="13" t="n"/>
      <c r="F163" s="13" t="n"/>
      <c r="G163" s="14">
        <f>IF(D163="","",IFERROR(INDEX('職人マスタ'!$B$5:$B$34,MATCH(D163,'職人マスタ'!$A$5:$A$34,0)),"未登録"))</f>
        <v/>
      </c>
      <c r="H163" s="15">
        <f>IF(D163="","",IFERROR(INDEX('職人マスタ'!$C$5:$C$34,MATCH(D163,'職人マスタ'!$A$5:$A$34,0)),0))</f>
        <v/>
      </c>
      <c r="I163" s="15">
        <f>IF(D163="","",IFERROR(INDEX('職人マスタ'!$D$5:$D$34,MATCH(D163,'職人マスタ'!$A$5:$A$34,0)),0))</f>
        <v/>
      </c>
      <c r="J163" s="15">
        <f>IF(D163="","",N(E163)*N(H163)+N(F163)*N(I163))</f>
        <v/>
      </c>
    </row>
    <row r="164">
      <c r="A164" s="12" t="n"/>
      <c r="B164" s="9" t="n"/>
      <c r="C164" s="9" t="n"/>
      <c r="D164" s="9" t="n"/>
      <c r="E164" s="13" t="n"/>
      <c r="F164" s="13" t="n"/>
      <c r="G164" s="14">
        <f>IF(D164="","",IFERROR(INDEX('職人マスタ'!$B$5:$B$34,MATCH(D164,'職人マスタ'!$A$5:$A$34,0)),"未登録"))</f>
        <v/>
      </c>
      <c r="H164" s="15">
        <f>IF(D164="","",IFERROR(INDEX('職人マスタ'!$C$5:$C$34,MATCH(D164,'職人マスタ'!$A$5:$A$34,0)),0))</f>
        <v/>
      </c>
      <c r="I164" s="15">
        <f>IF(D164="","",IFERROR(INDEX('職人マスタ'!$D$5:$D$34,MATCH(D164,'職人マスタ'!$A$5:$A$34,0)),0))</f>
        <v/>
      </c>
      <c r="J164" s="15">
        <f>IF(D164="","",N(E164)*N(H164)+N(F164)*N(I164))</f>
        <v/>
      </c>
    </row>
    <row r="165">
      <c r="A165" s="12" t="n"/>
      <c r="B165" s="9" t="n"/>
      <c r="C165" s="9" t="n"/>
      <c r="D165" s="9" t="n"/>
      <c r="E165" s="13" t="n"/>
      <c r="F165" s="13" t="n"/>
      <c r="G165" s="14">
        <f>IF(D165="","",IFERROR(INDEX('職人マスタ'!$B$5:$B$34,MATCH(D165,'職人マスタ'!$A$5:$A$34,0)),"未登録"))</f>
        <v/>
      </c>
      <c r="H165" s="15">
        <f>IF(D165="","",IFERROR(INDEX('職人マスタ'!$C$5:$C$34,MATCH(D165,'職人マスタ'!$A$5:$A$34,0)),0))</f>
        <v/>
      </c>
      <c r="I165" s="15">
        <f>IF(D165="","",IFERROR(INDEX('職人マスタ'!$D$5:$D$34,MATCH(D165,'職人マスタ'!$A$5:$A$34,0)),0))</f>
        <v/>
      </c>
      <c r="J165" s="15">
        <f>IF(D165="","",N(E165)*N(H165)+N(F165)*N(I165))</f>
        <v/>
      </c>
    </row>
    <row r="166">
      <c r="A166" s="12" t="n"/>
      <c r="B166" s="9" t="n"/>
      <c r="C166" s="9" t="n"/>
      <c r="D166" s="9" t="n"/>
      <c r="E166" s="13" t="n"/>
      <c r="F166" s="13" t="n"/>
      <c r="G166" s="14">
        <f>IF(D166="","",IFERROR(INDEX('職人マスタ'!$B$5:$B$34,MATCH(D166,'職人マスタ'!$A$5:$A$34,0)),"未登録"))</f>
        <v/>
      </c>
      <c r="H166" s="15">
        <f>IF(D166="","",IFERROR(INDEX('職人マスタ'!$C$5:$C$34,MATCH(D166,'職人マスタ'!$A$5:$A$34,0)),0))</f>
        <v/>
      </c>
      <c r="I166" s="15">
        <f>IF(D166="","",IFERROR(INDEX('職人マスタ'!$D$5:$D$34,MATCH(D166,'職人マスタ'!$A$5:$A$34,0)),0))</f>
        <v/>
      </c>
      <c r="J166" s="15">
        <f>IF(D166="","",N(E166)*N(H166)+N(F166)*N(I166))</f>
        <v/>
      </c>
    </row>
    <row r="167">
      <c r="A167" s="12" t="n"/>
      <c r="B167" s="9" t="n"/>
      <c r="C167" s="9" t="n"/>
      <c r="D167" s="9" t="n"/>
      <c r="E167" s="13" t="n"/>
      <c r="F167" s="13" t="n"/>
      <c r="G167" s="14">
        <f>IF(D167="","",IFERROR(INDEX('職人マスタ'!$B$5:$B$34,MATCH(D167,'職人マスタ'!$A$5:$A$34,0)),"未登録"))</f>
        <v/>
      </c>
      <c r="H167" s="15">
        <f>IF(D167="","",IFERROR(INDEX('職人マスタ'!$C$5:$C$34,MATCH(D167,'職人マスタ'!$A$5:$A$34,0)),0))</f>
        <v/>
      </c>
      <c r="I167" s="15">
        <f>IF(D167="","",IFERROR(INDEX('職人マスタ'!$D$5:$D$34,MATCH(D167,'職人マスタ'!$A$5:$A$34,0)),0))</f>
        <v/>
      </c>
      <c r="J167" s="15">
        <f>IF(D167="","",N(E167)*N(H167)+N(F167)*N(I167))</f>
        <v/>
      </c>
    </row>
    <row r="168">
      <c r="A168" s="12" t="n"/>
      <c r="B168" s="9" t="n"/>
      <c r="C168" s="9" t="n"/>
      <c r="D168" s="9" t="n"/>
      <c r="E168" s="13" t="n"/>
      <c r="F168" s="13" t="n"/>
      <c r="G168" s="14">
        <f>IF(D168="","",IFERROR(INDEX('職人マスタ'!$B$5:$B$34,MATCH(D168,'職人マスタ'!$A$5:$A$34,0)),"未登録"))</f>
        <v/>
      </c>
      <c r="H168" s="15">
        <f>IF(D168="","",IFERROR(INDEX('職人マスタ'!$C$5:$C$34,MATCH(D168,'職人マスタ'!$A$5:$A$34,0)),0))</f>
        <v/>
      </c>
      <c r="I168" s="15">
        <f>IF(D168="","",IFERROR(INDEX('職人マスタ'!$D$5:$D$34,MATCH(D168,'職人マスタ'!$A$5:$A$34,0)),0))</f>
        <v/>
      </c>
      <c r="J168" s="15">
        <f>IF(D168="","",N(E168)*N(H168)+N(F168)*N(I168))</f>
        <v/>
      </c>
    </row>
    <row r="169">
      <c r="A169" s="12" t="n"/>
      <c r="B169" s="9" t="n"/>
      <c r="C169" s="9" t="n"/>
      <c r="D169" s="9" t="n"/>
      <c r="E169" s="13" t="n"/>
      <c r="F169" s="13" t="n"/>
      <c r="G169" s="14">
        <f>IF(D169="","",IFERROR(INDEX('職人マスタ'!$B$5:$B$34,MATCH(D169,'職人マスタ'!$A$5:$A$34,0)),"未登録"))</f>
        <v/>
      </c>
      <c r="H169" s="15">
        <f>IF(D169="","",IFERROR(INDEX('職人マスタ'!$C$5:$C$34,MATCH(D169,'職人マスタ'!$A$5:$A$34,0)),0))</f>
        <v/>
      </c>
      <c r="I169" s="15">
        <f>IF(D169="","",IFERROR(INDEX('職人マスタ'!$D$5:$D$34,MATCH(D169,'職人マスタ'!$A$5:$A$34,0)),0))</f>
        <v/>
      </c>
      <c r="J169" s="15">
        <f>IF(D169="","",N(E169)*N(H169)+N(F169)*N(I169))</f>
        <v/>
      </c>
    </row>
    <row r="170">
      <c r="A170" s="12" t="n"/>
      <c r="B170" s="9" t="n"/>
      <c r="C170" s="9" t="n"/>
      <c r="D170" s="9" t="n"/>
      <c r="E170" s="13" t="n"/>
      <c r="F170" s="13" t="n"/>
      <c r="G170" s="14">
        <f>IF(D170="","",IFERROR(INDEX('職人マスタ'!$B$5:$B$34,MATCH(D170,'職人マスタ'!$A$5:$A$34,0)),"未登録"))</f>
        <v/>
      </c>
      <c r="H170" s="15">
        <f>IF(D170="","",IFERROR(INDEX('職人マスタ'!$C$5:$C$34,MATCH(D170,'職人マスタ'!$A$5:$A$34,0)),0))</f>
        <v/>
      </c>
      <c r="I170" s="15">
        <f>IF(D170="","",IFERROR(INDEX('職人マスタ'!$D$5:$D$34,MATCH(D170,'職人マスタ'!$A$5:$A$34,0)),0))</f>
        <v/>
      </c>
      <c r="J170" s="15">
        <f>IF(D170="","",N(E170)*N(H170)+N(F170)*N(I170))</f>
        <v/>
      </c>
    </row>
    <row r="171">
      <c r="A171" s="12" t="n"/>
      <c r="B171" s="9" t="n"/>
      <c r="C171" s="9" t="n"/>
      <c r="D171" s="9" t="n"/>
      <c r="E171" s="13" t="n"/>
      <c r="F171" s="13" t="n"/>
      <c r="G171" s="14">
        <f>IF(D171="","",IFERROR(INDEX('職人マスタ'!$B$5:$B$34,MATCH(D171,'職人マスタ'!$A$5:$A$34,0)),"未登録"))</f>
        <v/>
      </c>
      <c r="H171" s="15">
        <f>IF(D171="","",IFERROR(INDEX('職人マスタ'!$C$5:$C$34,MATCH(D171,'職人マスタ'!$A$5:$A$34,0)),0))</f>
        <v/>
      </c>
      <c r="I171" s="15">
        <f>IF(D171="","",IFERROR(INDEX('職人マスタ'!$D$5:$D$34,MATCH(D171,'職人マスタ'!$A$5:$A$34,0)),0))</f>
        <v/>
      </c>
      <c r="J171" s="15">
        <f>IF(D171="","",N(E171)*N(H171)+N(F171)*N(I171))</f>
        <v/>
      </c>
    </row>
    <row r="172">
      <c r="A172" s="12" t="n"/>
      <c r="B172" s="9" t="n"/>
      <c r="C172" s="9" t="n"/>
      <c r="D172" s="9" t="n"/>
      <c r="E172" s="13" t="n"/>
      <c r="F172" s="13" t="n"/>
      <c r="G172" s="14">
        <f>IF(D172="","",IFERROR(INDEX('職人マスタ'!$B$5:$B$34,MATCH(D172,'職人マスタ'!$A$5:$A$34,0)),"未登録"))</f>
        <v/>
      </c>
      <c r="H172" s="15">
        <f>IF(D172="","",IFERROR(INDEX('職人マスタ'!$C$5:$C$34,MATCH(D172,'職人マスタ'!$A$5:$A$34,0)),0))</f>
        <v/>
      </c>
      <c r="I172" s="15">
        <f>IF(D172="","",IFERROR(INDEX('職人マスタ'!$D$5:$D$34,MATCH(D172,'職人マスタ'!$A$5:$A$34,0)),0))</f>
        <v/>
      </c>
      <c r="J172" s="15">
        <f>IF(D172="","",N(E172)*N(H172)+N(F172)*N(I172))</f>
        <v/>
      </c>
    </row>
    <row r="173">
      <c r="A173" s="12" t="n"/>
      <c r="B173" s="9" t="n"/>
      <c r="C173" s="9" t="n"/>
      <c r="D173" s="9" t="n"/>
      <c r="E173" s="13" t="n"/>
      <c r="F173" s="13" t="n"/>
      <c r="G173" s="14">
        <f>IF(D173="","",IFERROR(INDEX('職人マスタ'!$B$5:$B$34,MATCH(D173,'職人マスタ'!$A$5:$A$34,0)),"未登録"))</f>
        <v/>
      </c>
      <c r="H173" s="15">
        <f>IF(D173="","",IFERROR(INDEX('職人マスタ'!$C$5:$C$34,MATCH(D173,'職人マスタ'!$A$5:$A$34,0)),0))</f>
        <v/>
      </c>
      <c r="I173" s="15">
        <f>IF(D173="","",IFERROR(INDEX('職人マスタ'!$D$5:$D$34,MATCH(D173,'職人マスタ'!$A$5:$A$34,0)),0))</f>
        <v/>
      </c>
      <c r="J173" s="15">
        <f>IF(D173="","",N(E173)*N(H173)+N(F173)*N(I173))</f>
        <v/>
      </c>
    </row>
    <row r="174">
      <c r="A174" s="12" t="n"/>
      <c r="B174" s="9" t="n"/>
      <c r="C174" s="9" t="n"/>
      <c r="D174" s="9" t="n"/>
      <c r="E174" s="13" t="n"/>
      <c r="F174" s="13" t="n"/>
      <c r="G174" s="14">
        <f>IF(D174="","",IFERROR(INDEX('職人マスタ'!$B$5:$B$34,MATCH(D174,'職人マスタ'!$A$5:$A$34,0)),"未登録"))</f>
        <v/>
      </c>
      <c r="H174" s="15">
        <f>IF(D174="","",IFERROR(INDEX('職人マスタ'!$C$5:$C$34,MATCH(D174,'職人マスタ'!$A$5:$A$34,0)),0))</f>
        <v/>
      </c>
      <c r="I174" s="15">
        <f>IF(D174="","",IFERROR(INDEX('職人マスタ'!$D$5:$D$34,MATCH(D174,'職人マスタ'!$A$5:$A$34,0)),0))</f>
        <v/>
      </c>
      <c r="J174" s="15">
        <f>IF(D174="","",N(E174)*N(H174)+N(F174)*N(I174))</f>
        <v/>
      </c>
    </row>
    <row r="175">
      <c r="A175" s="12" t="n"/>
      <c r="B175" s="9" t="n"/>
      <c r="C175" s="9" t="n"/>
      <c r="D175" s="9" t="n"/>
      <c r="E175" s="13" t="n"/>
      <c r="F175" s="13" t="n"/>
      <c r="G175" s="14">
        <f>IF(D175="","",IFERROR(INDEX('職人マスタ'!$B$5:$B$34,MATCH(D175,'職人マスタ'!$A$5:$A$34,0)),"未登録"))</f>
        <v/>
      </c>
      <c r="H175" s="15">
        <f>IF(D175="","",IFERROR(INDEX('職人マスタ'!$C$5:$C$34,MATCH(D175,'職人マスタ'!$A$5:$A$34,0)),0))</f>
        <v/>
      </c>
      <c r="I175" s="15">
        <f>IF(D175="","",IFERROR(INDEX('職人マスタ'!$D$5:$D$34,MATCH(D175,'職人マスタ'!$A$5:$A$34,0)),0))</f>
        <v/>
      </c>
      <c r="J175" s="15">
        <f>IF(D175="","",N(E175)*N(H175)+N(F175)*N(I175))</f>
        <v/>
      </c>
    </row>
    <row r="176">
      <c r="A176" s="12" t="n"/>
      <c r="B176" s="9" t="n"/>
      <c r="C176" s="9" t="n"/>
      <c r="D176" s="9" t="n"/>
      <c r="E176" s="13" t="n"/>
      <c r="F176" s="13" t="n"/>
      <c r="G176" s="14">
        <f>IF(D176="","",IFERROR(INDEX('職人マスタ'!$B$5:$B$34,MATCH(D176,'職人マスタ'!$A$5:$A$34,0)),"未登録"))</f>
        <v/>
      </c>
      <c r="H176" s="15">
        <f>IF(D176="","",IFERROR(INDEX('職人マスタ'!$C$5:$C$34,MATCH(D176,'職人マスタ'!$A$5:$A$34,0)),0))</f>
        <v/>
      </c>
      <c r="I176" s="15">
        <f>IF(D176="","",IFERROR(INDEX('職人マスタ'!$D$5:$D$34,MATCH(D176,'職人マスタ'!$A$5:$A$34,0)),0))</f>
        <v/>
      </c>
      <c r="J176" s="15">
        <f>IF(D176="","",N(E176)*N(H176)+N(F176)*N(I176))</f>
        <v/>
      </c>
    </row>
    <row r="177">
      <c r="A177" s="12" t="n"/>
      <c r="B177" s="9" t="n"/>
      <c r="C177" s="9" t="n"/>
      <c r="D177" s="9" t="n"/>
      <c r="E177" s="13" t="n"/>
      <c r="F177" s="13" t="n"/>
      <c r="G177" s="14">
        <f>IF(D177="","",IFERROR(INDEX('職人マスタ'!$B$5:$B$34,MATCH(D177,'職人マスタ'!$A$5:$A$34,0)),"未登録"))</f>
        <v/>
      </c>
      <c r="H177" s="15">
        <f>IF(D177="","",IFERROR(INDEX('職人マスタ'!$C$5:$C$34,MATCH(D177,'職人マスタ'!$A$5:$A$34,0)),0))</f>
        <v/>
      </c>
      <c r="I177" s="15">
        <f>IF(D177="","",IFERROR(INDEX('職人マスタ'!$D$5:$D$34,MATCH(D177,'職人マスタ'!$A$5:$A$34,0)),0))</f>
        <v/>
      </c>
      <c r="J177" s="15">
        <f>IF(D177="","",N(E177)*N(H177)+N(F177)*N(I177))</f>
        <v/>
      </c>
    </row>
    <row r="178">
      <c r="A178" s="12" t="n"/>
      <c r="B178" s="9" t="n"/>
      <c r="C178" s="9" t="n"/>
      <c r="D178" s="9" t="n"/>
      <c r="E178" s="13" t="n"/>
      <c r="F178" s="13" t="n"/>
      <c r="G178" s="14">
        <f>IF(D178="","",IFERROR(INDEX('職人マスタ'!$B$5:$B$34,MATCH(D178,'職人マスタ'!$A$5:$A$34,0)),"未登録"))</f>
        <v/>
      </c>
      <c r="H178" s="15">
        <f>IF(D178="","",IFERROR(INDEX('職人マスタ'!$C$5:$C$34,MATCH(D178,'職人マスタ'!$A$5:$A$34,0)),0))</f>
        <v/>
      </c>
      <c r="I178" s="15">
        <f>IF(D178="","",IFERROR(INDEX('職人マスタ'!$D$5:$D$34,MATCH(D178,'職人マスタ'!$A$5:$A$34,0)),0))</f>
        <v/>
      </c>
      <c r="J178" s="15">
        <f>IF(D178="","",N(E178)*N(H178)+N(F178)*N(I178))</f>
        <v/>
      </c>
    </row>
    <row r="179">
      <c r="A179" s="12" t="n"/>
      <c r="B179" s="9" t="n"/>
      <c r="C179" s="9" t="n"/>
      <c r="D179" s="9" t="n"/>
      <c r="E179" s="13" t="n"/>
      <c r="F179" s="13" t="n"/>
      <c r="G179" s="14">
        <f>IF(D179="","",IFERROR(INDEX('職人マスタ'!$B$5:$B$34,MATCH(D179,'職人マスタ'!$A$5:$A$34,0)),"未登録"))</f>
        <v/>
      </c>
      <c r="H179" s="15">
        <f>IF(D179="","",IFERROR(INDEX('職人マスタ'!$C$5:$C$34,MATCH(D179,'職人マスタ'!$A$5:$A$34,0)),0))</f>
        <v/>
      </c>
      <c r="I179" s="15">
        <f>IF(D179="","",IFERROR(INDEX('職人マスタ'!$D$5:$D$34,MATCH(D179,'職人マスタ'!$A$5:$A$34,0)),0))</f>
        <v/>
      </c>
      <c r="J179" s="15">
        <f>IF(D179="","",N(E179)*N(H179)+N(F179)*N(I179))</f>
        <v/>
      </c>
    </row>
    <row r="180">
      <c r="A180" s="12" t="n"/>
      <c r="B180" s="9" t="n"/>
      <c r="C180" s="9" t="n"/>
      <c r="D180" s="9" t="n"/>
      <c r="E180" s="13" t="n"/>
      <c r="F180" s="13" t="n"/>
      <c r="G180" s="14">
        <f>IF(D180="","",IFERROR(INDEX('職人マスタ'!$B$5:$B$34,MATCH(D180,'職人マスタ'!$A$5:$A$34,0)),"未登録"))</f>
        <v/>
      </c>
      <c r="H180" s="15">
        <f>IF(D180="","",IFERROR(INDEX('職人マスタ'!$C$5:$C$34,MATCH(D180,'職人マスタ'!$A$5:$A$34,0)),0))</f>
        <v/>
      </c>
      <c r="I180" s="15">
        <f>IF(D180="","",IFERROR(INDEX('職人マスタ'!$D$5:$D$34,MATCH(D180,'職人マスタ'!$A$5:$A$34,0)),0))</f>
        <v/>
      </c>
      <c r="J180" s="15">
        <f>IF(D180="","",N(E180)*N(H180)+N(F180)*N(I180))</f>
        <v/>
      </c>
    </row>
    <row r="181">
      <c r="A181" s="12" t="n"/>
      <c r="B181" s="9" t="n"/>
      <c r="C181" s="9" t="n"/>
      <c r="D181" s="9" t="n"/>
      <c r="E181" s="13" t="n"/>
      <c r="F181" s="13" t="n"/>
      <c r="G181" s="14">
        <f>IF(D181="","",IFERROR(INDEX('職人マスタ'!$B$5:$B$34,MATCH(D181,'職人マスタ'!$A$5:$A$34,0)),"未登録"))</f>
        <v/>
      </c>
      <c r="H181" s="15">
        <f>IF(D181="","",IFERROR(INDEX('職人マスタ'!$C$5:$C$34,MATCH(D181,'職人マスタ'!$A$5:$A$34,0)),0))</f>
        <v/>
      </c>
      <c r="I181" s="15">
        <f>IF(D181="","",IFERROR(INDEX('職人マスタ'!$D$5:$D$34,MATCH(D181,'職人マスタ'!$A$5:$A$34,0)),0))</f>
        <v/>
      </c>
      <c r="J181" s="15">
        <f>IF(D181="","",N(E181)*N(H181)+N(F181)*N(I181))</f>
        <v/>
      </c>
    </row>
    <row r="182">
      <c r="A182" s="12" t="n"/>
      <c r="B182" s="9" t="n"/>
      <c r="C182" s="9" t="n"/>
      <c r="D182" s="9" t="n"/>
      <c r="E182" s="13" t="n"/>
      <c r="F182" s="13" t="n"/>
      <c r="G182" s="14">
        <f>IF(D182="","",IFERROR(INDEX('職人マスタ'!$B$5:$B$34,MATCH(D182,'職人マスタ'!$A$5:$A$34,0)),"未登録"))</f>
        <v/>
      </c>
      <c r="H182" s="15">
        <f>IF(D182="","",IFERROR(INDEX('職人マスタ'!$C$5:$C$34,MATCH(D182,'職人マスタ'!$A$5:$A$34,0)),0))</f>
        <v/>
      </c>
      <c r="I182" s="15">
        <f>IF(D182="","",IFERROR(INDEX('職人マスタ'!$D$5:$D$34,MATCH(D182,'職人マスタ'!$A$5:$A$34,0)),0))</f>
        <v/>
      </c>
      <c r="J182" s="15">
        <f>IF(D182="","",N(E182)*N(H182)+N(F182)*N(I182))</f>
        <v/>
      </c>
    </row>
    <row r="183">
      <c r="A183" s="12" t="n"/>
      <c r="B183" s="9" t="n"/>
      <c r="C183" s="9" t="n"/>
      <c r="D183" s="9" t="n"/>
      <c r="E183" s="13" t="n"/>
      <c r="F183" s="13" t="n"/>
      <c r="G183" s="14">
        <f>IF(D183="","",IFERROR(INDEX('職人マスタ'!$B$5:$B$34,MATCH(D183,'職人マスタ'!$A$5:$A$34,0)),"未登録"))</f>
        <v/>
      </c>
      <c r="H183" s="15">
        <f>IF(D183="","",IFERROR(INDEX('職人マスタ'!$C$5:$C$34,MATCH(D183,'職人マスタ'!$A$5:$A$34,0)),0))</f>
        <v/>
      </c>
      <c r="I183" s="15">
        <f>IF(D183="","",IFERROR(INDEX('職人マスタ'!$D$5:$D$34,MATCH(D183,'職人マスタ'!$A$5:$A$34,0)),0))</f>
        <v/>
      </c>
      <c r="J183" s="15">
        <f>IF(D183="","",N(E183)*N(H183)+N(F183)*N(I183))</f>
        <v/>
      </c>
    </row>
    <row r="184">
      <c r="A184" s="12" t="n"/>
      <c r="B184" s="9" t="n"/>
      <c r="C184" s="9" t="n"/>
      <c r="D184" s="9" t="n"/>
      <c r="E184" s="13" t="n"/>
      <c r="F184" s="13" t="n"/>
      <c r="G184" s="14">
        <f>IF(D184="","",IFERROR(INDEX('職人マスタ'!$B$5:$B$34,MATCH(D184,'職人マスタ'!$A$5:$A$34,0)),"未登録"))</f>
        <v/>
      </c>
      <c r="H184" s="15">
        <f>IF(D184="","",IFERROR(INDEX('職人マスタ'!$C$5:$C$34,MATCH(D184,'職人マスタ'!$A$5:$A$34,0)),0))</f>
        <v/>
      </c>
      <c r="I184" s="15">
        <f>IF(D184="","",IFERROR(INDEX('職人マスタ'!$D$5:$D$34,MATCH(D184,'職人マスタ'!$A$5:$A$34,0)),0))</f>
        <v/>
      </c>
      <c r="J184" s="15">
        <f>IF(D184="","",N(E184)*N(H184)+N(F184)*N(I184))</f>
        <v/>
      </c>
    </row>
    <row r="185">
      <c r="A185" s="12" t="n"/>
      <c r="B185" s="9" t="n"/>
      <c r="C185" s="9" t="n"/>
      <c r="D185" s="9" t="n"/>
      <c r="E185" s="13" t="n"/>
      <c r="F185" s="13" t="n"/>
      <c r="G185" s="14">
        <f>IF(D185="","",IFERROR(INDEX('職人マスタ'!$B$5:$B$34,MATCH(D185,'職人マスタ'!$A$5:$A$34,0)),"未登録"))</f>
        <v/>
      </c>
      <c r="H185" s="15">
        <f>IF(D185="","",IFERROR(INDEX('職人マスタ'!$C$5:$C$34,MATCH(D185,'職人マスタ'!$A$5:$A$34,0)),0))</f>
        <v/>
      </c>
      <c r="I185" s="15">
        <f>IF(D185="","",IFERROR(INDEX('職人マスタ'!$D$5:$D$34,MATCH(D185,'職人マスタ'!$A$5:$A$34,0)),0))</f>
        <v/>
      </c>
      <c r="J185" s="15">
        <f>IF(D185="","",N(E185)*N(H185)+N(F185)*N(I185))</f>
        <v/>
      </c>
    </row>
    <row r="186">
      <c r="A186" s="12" t="n"/>
      <c r="B186" s="9" t="n"/>
      <c r="C186" s="9" t="n"/>
      <c r="D186" s="9" t="n"/>
      <c r="E186" s="13" t="n"/>
      <c r="F186" s="13" t="n"/>
      <c r="G186" s="14">
        <f>IF(D186="","",IFERROR(INDEX('職人マスタ'!$B$5:$B$34,MATCH(D186,'職人マスタ'!$A$5:$A$34,0)),"未登録"))</f>
        <v/>
      </c>
      <c r="H186" s="15">
        <f>IF(D186="","",IFERROR(INDEX('職人マスタ'!$C$5:$C$34,MATCH(D186,'職人マスタ'!$A$5:$A$34,0)),0))</f>
        <v/>
      </c>
      <c r="I186" s="15">
        <f>IF(D186="","",IFERROR(INDEX('職人マスタ'!$D$5:$D$34,MATCH(D186,'職人マスタ'!$A$5:$A$34,0)),0))</f>
        <v/>
      </c>
      <c r="J186" s="15">
        <f>IF(D186="","",N(E186)*N(H186)+N(F186)*N(I186))</f>
        <v/>
      </c>
    </row>
    <row r="187">
      <c r="A187" s="12" t="n"/>
      <c r="B187" s="9" t="n"/>
      <c r="C187" s="9" t="n"/>
      <c r="D187" s="9" t="n"/>
      <c r="E187" s="13" t="n"/>
      <c r="F187" s="13" t="n"/>
      <c r="G187" s="14">
        <f>IF(D187="","",IFERROR(INDEX('職人マスタ'!$B$5:$B$34,MATCH(D187,'職人マスタ'!$A$5:$A$34,0)),"未登録"))</f>
        <v/>
      </c>
      <c r="H187" s="15">
        <f>IF(D187="","",IFERROR(INDEX('職人マスタ'!$C$5:$C$34,MATCH(D187,'職人マスタ'!$A$5:$A$34,0)),0))</f>
        <v/>
      </c>
      <c r="I187" s="15">
        <f>IF(D187="","",IFERROR(INDEX('職人マスタ'!$D$5:$D$34,MATCH(D187,'職人マスタ'!$A$5:$A$34,0)),0))</f>
        <v/>
      </c>
      <c r="J187" s="15">
        <f>IF(D187="","",N(E187)*N(H187)+N(F187)*N(I187))</f>
        <v/>
      </c>
    </row>
    <row r="188">
      <c r="A188" s="12" t="n"/>
      <c r="B188" s="9" t="n"/>
      <c r="C188" s="9" t="n"/>
      <c r="D188" s="9" t="n"/>
      <c r="E188" s="13" t="n"/>
      <c r="F188" s="13" t="n"/>
      <c r="G188" s="14">
        <f>IF(D188="","",IFERROR(INDEX('職人マスタ'!$B$5:$B$34,MATCH(D188,'職人マスタ'!$A$5:$A$34,0)),"未登録"))</f>
        <v/>
      </c>
      <c r="H188" s="15">
        <f>IF(D188="","",IFERROR(INDEX('職人マスタ'!$C$5:$C$34,MATCH(D188,'職人マスタ'!$A$5:$A$34,0)),0))</f>
        <v/>
      </c>
      <c r="I188" s="15">
        <f>IF(D188="","",IFERROR(INDEX('職人マスタ'!$D$5:$D$34,MATCH(D188,'職人マスタ'!$A$5:$A$34,0)),0))</f>
        <v/>
      </c>
      <c r="J188" s="15">
        <f>IF(D188="","",N(E188)*N(H188)+N(F188)*N(I188))</f>
        <v/>
      </c>
    </row>
    <row r="189">
      <c r="A189" s="12" t="n"/>
      <c r="B189" s="9" t="n"/>
      <c r="C189" s="9" t="n"/>
      <c r="D189" s="9" t="n"/>
      <c r="E189" s="13" t="n"/>
      <c r="F189" s="13" t="n"/>
      <c r="G189" s="14">
        <f>IF(D189="","",IFERROR(INDEX('職人マスタ'!$B$5:$B$34,MATCH(D189,'職人マスタ'!$A$5:$A$34,0)),"未登録"))</f>
        <v/>
      </c>
      <c r="H189" s="15">
        <f>IF(D189="","",IFERROR(INDEX('職人マスタ'!$C$5:$C$34,MATCH(D189,'職人マスタ'!$A$5:$A$34,0)),0))</f>
        <v/>
      </c>
      <c r="I189" s="15">
        <f>IF(D189="","",IFERROR(INDEX('職人マスタ'!$D$5:$D$34,MATCH(D189,'職人マスタ'!$A$5:$A$34,0)),0))</f>
        <v/>
      </c>
      <c r="J189" s="15">
        <f>IF(D189="","",N(E189)*N(H189)+N(F189)*N(I189))</f>
        <v/>
      </c>
    </row>
    <row r="190">
      <c r="A190" s="12" t="n"/>
      <c r="B190" s="9" t="n"/>
      <c r="C190" s="9" t="n"/>
      <c r="D190" s="9" t="n"/>
      <c r="E190" s="13" t="n"/>
      <c r="F190" s="13" t="n"/>
      <c r="G190" s="14">
        <f>IF(D190="","",IFERROR(INDEX('職人マスタ'!$B$5:$B$34,MATCH(D190,'職人マスタ'!$A$5:$A$34,0)),"未登録"))</f>
        <v/>
      </c>
      <c r="H190" s="15">
        <f>IF(D190="","",IFERROR(INDEX('職人マスタ'!$C$5:$C$34,MATCH(D190,'職人マスタ'!$A$5:$A$34,0)),0))</f>
        <v/>
      </c>
      <c r="I190" s="15">
        <f>IF(D190="","",IFERROR(INDEX('職人マスタ'!$D$5:$D$34,MATCH(D190,'職人マスタ'!$A$5:$A$34,0)),0))</f>
        <v/>
      </c>
      <c r="J190" s="15">
        <f>IF(D190="","",N(E190)*N(H190)+N(F190)*N(I190))</f>
        <v/>
      </c>
    </row>
    <row r="191">
      <c r="A191" s="12" t="n"/>
      <c r="B191" s="9" t="n"/>
      <c r="C191" s="9" t="n"/>
      <c r="D191" s="9" t="n"/>
      <c r="E191" s="13" t="n"/>
      <c r="F191" s="13" t="n"/>
      <c r="G191" s="14">
        <f>IF(D191="","",IFERROR(INDEX('職人マスタ'!$B$5:$B$34,MATCH(D191,'職人マスタ'!$A$5:$A$34,0)),"未登録"))</f>
        <v/>
      </c>
      <c r="H191" s="15">
        <f>IF(D191="","",IFERROR(INDEX('職人マスタ'!$C$5:$C$34,MATCH(D191,'職人マスタ'!$A$5:$A$34,0)),0))</f>
        <v/>
      </c>
      <c r="I191" s="15">
        <f>IF(D191="","",IFERROR(INDEX('職人マスタ'!$D$5:$D$34,MATCH(D191,'職人マスタ'!$A$5:$A$34,0)),0))</f>
        <v/>
      </c>
      <c r="J191" s="15">
        <f>IF(D191="","",N(E191)*N(H191)+N(F191)*N(I191))</f>
        <v/>
      </c>
    </row>
    <row r="192">
      <c r="A192" s="12" t="n"/>
      <c r="B192" s="9" t="n"/>
      <c r="C192" s="9" t="n"/>
      <c r="D192" s="9" t="n"/>
      <c r="E192" s="13" t="n"/>
      <c r="F192" s="13" t="n"/>
      <c r="G192" s="14">
        <f>IF(D192="","",IFERROR(INDEX('職人マスタ'!$B$5:$B$34,MATCH(D192,'職人マスタ'!$A$5:$A$34,0)),"未登録"))</f>
        <v/>
      </c>
      <c r="H192" s="15">
        <f>IF(D192="","",IFERROR(INDEX('職人マスタ'!$C$5:$C$34,MATCH(D192,'職人マスタ'!$A$5:$A$34,0)),0))</f>
        <v/>
      </c>
      <c r="I192" s="15">
        <f>IF(D192="","",IFERROR(INDEX('職人マスタ'!$D$5:$D$34,MATCH(D192,'職人マスタ'!$A$5:$A$34,0)),0))</f>
        <v/>
      </c>
      <c r="J192" s="15">
        <f>IF(D192="","",N(E192)*N(H192)+N(F192)*N(I192))</f>
        <v/>
      </c>
    </row>
    <row r="193">
      <c r="A193" s="12" t="n"/>
      <c r="B193" s="9" t="n"/>
      <c r="C193" s="9" t="n"/>
      <c r="D193" s="9" t="n"/>
      <c r="E193" s="13" t="n"/>
      <c r="F193" s="13" t="n"/>
      <c r="G193" s="14">
        <f>IF(D193="","",IFERROR(INDEX('職人マスタ'!$B$5:$B$34,MATCH(D193,'職人マスタ'!$A$5:$A$34,0)),"未登録"))</f>
        <v/>
      </c>
      <c r="H193" s="15">
        <f>IF(D193="","",IFERROR(INDEX('職人マスタ'!$C$5:$C$34,MATCH(D193,'職人マスタ'!$A$5:$A$34,0)),0))</f>
        <v/>
      </c>
      <c r="I193" s="15">
        <f>IF(D193="","",IFERROR(INDEX('職人マスタ'!$D$5:$D$34,MATCH(D193,'職人マスタ'!$A$5:$A$34,0)),0))</f>
        <v/>
      </c>
      <c r="J193" s="15">
        <f>IF(D193="","",N(E193)*N(H193)+N(F193)*N(I193))</f>
        <v/>
      </c>
    </row>
    <row r="194">
      <c r="A194" s="12" t="n"/>
      <c r="B194" s="9" t="n"/>
      <c r="C194" s="9" t="n"/>
      <c r="D194" s="9" t="n"/>
      <c r="E194" s="13" t="n"/>
      <c r="F194" s="13" t="n"/>
      <c r="G194" s="14">
        <f>IF(D194="","",IFERROR(INDEX('職人マスタ'!$B$5:$B$34,MATCH(D194,'職人マスタ'!$A$5:$A$34,0)),"未登録"))</f>
        <v/>
      </c>
      <c r="H194" s="15">
        <f>IF(D194="","",IFERROR(INDEX('職人マスタ'!$C$5:$C$34,MATCH(D194,'職人マスタ'!$A$5:$A$34,0)),0))</f>
        <v/>
      </c>
      <c r="I194" s="15">
        <f>IF(D194="","",IFERROR(INDEX('職人マスタ'!$D$5:$D$34,MATCH(D194,'職人マスタ'!$A$5:$A$34,0)),0))</f>
        <v/>
      </c>
      <c r="J194" s="15">
        <f>IF(D194="","",N(E194)*N(H194)+N(F194)*N(I194))</f>
        <v/>
      </c>
    </row>
    <row r="195">
      <c r="A195" s="12" t="n"/>
      <c r="B195" s="9" t="n"/>
      <c r="C195" s="9" t="n"/>
      <c r="D195" s="9" t="n"/>
      <c r="E195" s="13" t="n"/>
      <c r="F195" s="13" t="n"/>
      <c r="G195" s="14">
        <f>IF(D195="","",IFERROR(INDEX('職人マスタ'!$B$5:$B$34,MATCH(D195,'職人マスタ'!$A$5:$A$34,0)),"未登録"))</f>
        <v/>
      </c>
      <c r="H195" s="15">
        <f>IF(D195="","",IFERROR(INDEX('職人マスタ'!$C$5:$C$34,MATCH(D195,'職人マスタ'!$A$5:$A$34,0)),0))</f>
        <v/>
      </c>
      <c r="I195" s="15">
        <f>IF(D195="","",IFERROR(INDEX('職人マスタ'!$D$5:$D$34,MATCH(D195,'職人マスタ'!$A$5:$A$34,0)),0))</f>
        <v/>
      </c>
      <c r="J195" s="15">
        <f>IF(D195="","",N(E195)*N(H195)+N(F195)*N(I195))</f>
        <v/>
      </c>
    </row>
    <row r="196">
      <c r="A196" s="12" t="n"/>
      <c r="B196" s="9" t="n"/>
      <c r="C196" s="9" t="n"/>
      <c r="D196" s="9" t="n"/>
      <c r="E196" s="13" t="n"/>
      <c r="F196" s="13" t="n"/>
      <c r="G196" s="14">
        <f>IF(D196="","",IFERROR(INDEX('職人マスタ'!$B$5:$B$34,MATCH(D196,'職人マスタ'!$A$5:$A$34,0)),"未登録"))</f>
        <v/>
      </c>
      <c r="H196" s="15">
        <f>IF(D196="","",IFERROR(INDEX('職人マスタ'!$C$5:$C$34,MATCH(D196,'職人マスタ'!$A$5:$A$34,0)),0))</f>
        <v/>
      </c>
      <c r="I196" s="15">
        <f>IF(D196="","",IFERROR(INDEX('職人マスタ'!$D$5:$D$34,MATCH(D196,'職人マスタ'!$A$5:$A$34,0)),0))</f>
        <v/>
      </c>
      <c r="J196" s="15">
        <f>IF(D196="","",N(E196)*N(H196)+N(F196)*N(I196))</f>
        <v/>
      </c>
    </row>
    <row r="197">
      <c r="A197" s="12" t="n"/>
      <c r="B197" s="9" t="n"/>
      <c r="C197" s="9" t="n"/>
      <c r="D197" s="9" t="n"/>
      <c r="E197" s="13" t="n"/>
      <c r="F197" s="13" t="n"/>
      <c r="G197" s="14">
        <f>IF(D197="","",IFERROR(INDEX('職人マスタ'!$B$5:$B$34,MATCH(D197,'職人マスタ'!$A$5:$A$34,0)),"未登録"))</f>
        <v/>
      </c>
      <c r="H197" s="15">
        <f>IF(D197="","",IFERROR(INDEX('職人マスタ'!$C$5:$C$34,MATCH(D197,'職人マスタ'!$A$5:$A$34,0)),0))</f>
        <v/>
      </c>
      <c r="I197" s="15">
        <f>IF(D197="","",IFERROR(INDEX('職人マスタ'!$D$5:$D$34,MATCH(D197,'職人マスタ'!$A$5:$A$34,0)),0))</f>
        <v/>
      </c>
      <c r="J197" s="15">
        <f>IF(D197="","",N(E197)*N(H197)+N(F197)*N(I197))</f>
        <v/>
      </c>
    </row>
    <row r="198">
      <c r="A198" s="12" t="n"/>
      <c r="B198" s="9" t="n"/>
      <c r="C198" s="9" t="n"/>
      <c r="D198" s="9" t="n"/>
      <c r="E198" s="13" t="n"/>
      <c r="F198" s="13" t="n"/>
      <c r="G198" s="14">
        <f>IF(D198="","",IFERROR(INDEX('職人マスタ'!$B$5:$B$34,MATCH(D198,'職人マスタ'!$A$5:$A$34,0)),"未登録"))</f>
        <v/>
      </c>
      <c r="H198" s="15">
        <f>IF(D198="","",IFERROR(INDEX('職人マスタ'!$C$5:$C$34,MATCH(D198,'職人マスタ'!$A$5:$A$34,0)),0))</f>
        <v/>
      </c>
      <c r="I198" s="15">
        <f>IF(D198="","",IFERROR(INDEX('職人マスタ'!$D$5:$D$34,MATCH(D198,'職人マスタ'!$A$5:$A$34,0)),0))</f>
        <v/>
      </c>
      <c r="J198" s="15">
        <f>IF(D198="","",N(E198)*N(H198)+N(F198)*N(I198))</f>
        <v/>
      </c>
    </row>
    <row r="199">
      <c r="A199" s="12" t="n"/>
      <c r="B199" s="9" t="n"/>
      <c r="C199" s="9" t="n"/>
      <c r="D199" s="9" t="n"/>
      <c r="E199" s="13" t="n"/>
      <c r="F199" s="13" t="n"/>
      <c r="G199" s="14">
        <f>IF(D199="","",IFERROR(INDEX('職人マスタ'!$B$5:$B$34,MATCH(D199,'職人マスタ'!$A$5:$A$34,0)),"未登録"))</f>
        <v/>
      </c>
      <c r="H199" s="15">
        <f>IF(D199="","",IFERROR(INDEX('職人マスタ'!$C$5:$C$34,MATCH(D199,'職人マスタ'!$A$5:$A$34,0)),0))</f>
        <v/>
      </c>
      <c r="I199" s="15">
        <f>IF(D199="","",IFERROR(INDEX('職人マスタ'!$D$5:$D$34,MATCH(D199,'職人マスタ'!$A$5:$A$34,0)),0))</f>
        <v/>
      </c>
      <c r="J199" s="15">
        <f>IF(D199="","",N(E199)*N(H199)+N(F199)*N(I199))</f>
        <v/>
      </c>
    </row>
    <row r="200">
      <c r="A200" s="12" t="n"/>
      <c r="B200" s="9" t="n"/>
      <c r="C200" s="9" t="n"/>
      <c r="D200" s="9" t="n"/>
      <c r="E200" s="13" t="n"/>
      <c r="F200" s="13" t="n"/>
      <c r="G200" s="14">
        <f>IF(D200="","",IFERROR(INDEX('職人マスタ'!$B$5:$B$34,MATCH(D200,'職人マスタ'!$A$5:$A$34,0)),"未登録"))</f>
        <v/>
      </c>
      <c r="H200" s="15">
        <f>IF(D200="","",IFERROR(INDEX('職人マスタ'!$C$5:$C$34,MATCH(D200,'職人マスタ'!$A$5:$A$34,0)),0))</f>
        <v/>
      </c>
      <c r="I200" s="15">
        <f>IF(D200="","",IFERROR(INDEX('職人マスタ'!$D$5:$D$34,MATCH(D200,'職人マスタ'!$A$5:$A$34,0)),0))</f>
        <v/>
      </c>
      <c r="J200" s="15">
        <f>IF(D200="","",N(E200)*N(H200)+N(F200)*N(I200))</f>
        <v/>
      </c>
    </row>
    <row r="201">
      <c r="A201" s="12" t="n"/>
      <c r="B201" s="9" t="n"/>
      <c r="C201" s="9" t="n"/>
      <c r="D201" s="9" t="n"/>
      <c r="E201" s="13" t="n"/>
      <c r="F201" s="13" t="n"/>
      <c r="G201" s="14">
        <f>IF(D201="","",IFERROR(INDEX('職人マスタ'!$B$5:$B$34,MATCH(D201,'職人マスタ'!$A$5:$A$34,0)),"未登録"))</f>
        <v/>
      </c>
      <c r="H201" s="15">
        <f>IF(D201="","",IFERROR(INDEX('職人マスタ'!$C$5:$C$34,MATCH(D201,'職人マスタ'!$A$5:$A$34,0)),0))</f>
        <v/>
      </c>
      <c r="I201" s="15">
        <f>IF(D201="","",IFERROR(INDEX('職人マスタ'!$D$5:$D$34,MATCH(D201,'職人マスタ'!$A$5:$A$34,0)),0))</f>
        <v/>
      </c>
      <c r="J201" s="15">
        <f>IF(D201="","",N(E201)*N(H201)+N(F201)*N(I201))</f>
        <v/>
      </c>
    </row>
    <row r="202">
      <c r="A202" s="12" t="n"/>
      <c r="B202" s="9" t="n"/>
      <c r="C202" s="9" t="n"/>
      <c r="D202" s="9" t="n"/>
      <c r="E202" s="13" t="n"/>
      <c r="F202" s="13" t="n"/>
      <c r="G202" s="14">
        <f>IF(D202="","",IFERROR(INDEX('職人マスタ'!$B$5:$B$34,MATCH(D202,'職人マスタ'!$A$5:$A$34,0)),"未登録"))</f>
        <v/>
      </c>
      <c r="H202" s="15">
        <f>IF(D202="","",IFERROR(INDEX('職人マスタ'!$C$5:$C$34,MATCH(D202,'職人マスタ'!$A$5:$A$34,0)),0))</f>
        <v/>
      </c>
      <c r="I202" s="15">
        <f>IF(D202="","",IFERROR(INDEX('職人マスタ'!$D$5:$D$34,MATCH(D202,'職人マスタ'!$A$5:$A$34,0)),0))</f>
        <v/>
      </c>
      <c r="J202" s="15">
        <f>IF(D202="","",N(E202)*N(H202)+N(F202)*N(I202))</f>
        <v/>
      </c>
    </row>
    <row r="203">
      <c r="A203" s="12" t="n"/>
      <c r="B203" s="9" t="n"/>
      <c r="C203" s="9" t="n"/>
      <c r="D203" s="9" t="n"/>
      <c r="E203" s="13" t="n"/>
      <c r="F203" s="13" t="n"/>
      <c r="G203" s="14">
        <f>IF(D203="","",IFERROR(INDEX('職人マスタ'!$B$5:$B$34,MATCH(D203,'職人マスタ'!$A$5:$A$34,0)),"未登録"))</f>
        <v/>
      </c>
      <c r="H203" s="15">
        <f>IF(D203="","",IFERROR(INDEX('職人マスタ'!$C$5:$C$34,MATCH(D203,'職人マスタ'!$A$5:$A$34,0)),0))</f>
        <v/>
      </c>
      <c r="I203" s="15">
        <f>IF(D203="","",IFERROR(INDEX('職人マスタ'!$D$5:$D$34,MATCH(D203,'職人マスタ'!$A$5:$A$34,0)),0))</f>
        <v/>
      </c>
      <c r="J203" s="15">
        <f>IF(D203="","",N(E203)*N(H203)+N(F203)*N(I203))</f>
        <v/>
      </c>
    </row>
    <row r="204">
      <c r="A204" s="12" t="n"/>
      <c r="B204" s="9" t="n"/>
      <c r="C204" s="9" t="n"/>
      <c r="D204" s="9" t="n"/>
      <c r="E204" s="13" t="n"/>
      <c r="F204" s="13" t="n"/>
      <c r="G204" s="14">
        <f>IF(D204="","",IFERROR(INDEX('職人マスタ'!$B$5:$B$34,MATCH(D204,'職人マスタ'!$A$5:$A$34,0)),"未登録"))</f>
        <v/>
      </c>
      <c r="H204" s="15">
        <f>IF(D204="","",IFERROR(INDEX('職人マスタ'!$C$5:$C$34,MATCH(D204,'職人マスタ'!$A$5:$A$34,0)),0))</f>
        <v/>
      </c>
      <c r="I204" s="15">
        <f>IF(D204="","",IFERROR(INDEX('職人マスタ'!$D$5:$D$34,MATCH(D204,'職人マスタ'!$A$5:$A$34,0)),0))</f>
        <v/>
      </c>
      <c r="J204" s="15">
        <f>IF(D204="","",N(E204)*N(H204)+N(F204)*N(I204))</f>
        <v/>
      </c>
    </row>
    <row r="205">
      <c r="A205" s="12" t="n"/>
      <c r="B205" s="9" t="n"/>
      <c r="C205" s="9" t="n"/>
      <c r="D205" s="9" t="n"/>
      <c r="E205" s="13" t="n"/>
      <c r="F205" s="13" t="n"/>
      <c r="G205" s="14">
        <f>IF(D205="","",IFERROR(INDEX('職人マスタ'!$B$5:$B$34,MATCH(D205,'職人マスタ'!$A$5:$A$34,0)),"未登録"))</f>
        <v/>
      </c>
      <c r="H205" s="15">
        <f>IF(D205="","",IFERROR(INDEX('職人マスタ'!$C$5:$C$34,MATCH(D205,'職人マスタ'!$A$5:$A$34,0)),0))</f>
        <v/>
      </c>
      <c r="I205" s="15">
        <f>IF(D205="","",IFERROR(INDEX('職人マスタ'!$D$5:$D$34,MATCH(D205,'職人マスタ'!$A$5:$A$34,0)),0))</f>
        <v/>
      </c>
      <c r="J205" s="15">
        <f>IF(D205="","",N(E205)*N(H205)+N(F205)*N(I205))</f>
        <v/>
      </c>
    </row>
    <row r="206">
      <c r="A206" s="12" t="n"/>
      <c r="B206" s="9" t="n"/>
      <c r="C206" s="9" t="n"/>
      <c r="D206" s="9" t="n"/>
      <c r="E206" s="13" t="n"/>
      <c r="F206" s="13" t="n"/>
      <c r="G206" s="14">
        <f>IF(D206="","",IFERROR(INDEX('職人マスタ'!$B$5:$B$34,MATCH(D206,'職人マスタ'!$A$5:$A$34,0)),"未登録"))</f>
        <v/>
      </c>
      <c r="H206" s="15">
        <f>IF(D206="","",IFERROR(INDEX('職人マスタ'!$C$5:$C$34,MATCH(D206,'職人マスタ'!$A$5:$A$34,0)),0))</f>
        <v/>
      </c>
      <c r="I206" s="15">
        <f>IF(D206="","",IFERROR(INDEX('職人マスタ'!$D$5:$D$34,MATCH(D206,'職人マスタ'!$A$5:$A$34,0)),0))</f>
        <v/>
      </c>
      <c r="J206" s="15">
        <f>IF(D206="","",N(E206)*N(H206)+N(F206)*N(I206))</f>
        <v/>
      </c>
    </row>
    <row r="207">
      <c r="A207" s="12" t="n"/>
      <c r="B207" s="9" t="n"/>
      <c r="C207" s="9" t="n"/>
      <c r="D207" s="9" t="n"/>
      <c r="E207" s="13" t="n"/>
      <c r="F207" s="13" t="n"/>
      <c r="G207" s="14">
        <f>IF(D207="","",IFERROR(INDEX('職人マスタ'!$B$5:$B$34,MATCH(D207,'職人マスタ'!$A$5:$A$34,0)),"未登録"))</f>
        <v/>
      </c>
      <c r="H207" s="15">
        <f>IF(D207="","",IFERROR(INDEX('職人マスタ'!$C$5:$C$34,MATCH(D207,'職人マスタ'!$A$5:$A$34,0)),0))</f>
        <v/>
      </c>
      <c r="I207" s="15">
        <f>IF(D207="","",IFERROR(INDEX('職人マスタ'!$D$5:$D$34,MATCH(D207,'職人マスタ'!$A$5:$A$34,0)),0))</f>
        <v/>
      </c>
      <c r="J207" s="15">
        <f>IF(D207="","",N(E207)*N(H207)+N(F207)*N(I207))</f>
        <v/>
      </c>
    </row>
    <row r="208">
      <c r="A208" s="12" t="n"/>
      <c r="B208" s="9" t="n"/>
      <c r="C208" s="9" t="n"/>
      <c r="D208" s="9" t="n"/>
      <c r="E208" s="13" t="n"/>
      <c r="F208" s="13" t="n"/>
      <c r="G208" s="14">
        <f>IF(D208="","",IFERROR(INDEX('職人マスタ'!$B$5:$B$34,MATCH(D208,'職人マスタ'!$A$5:$A$34,0)),"未登録"))</f>
        <v/>
      </c>
      <c r="H208" s="15">
        <f>IF(D208="","",IFERROR(INDEX('職人マスタ'!$C$5:$C$34,MATCH(D208,'職人マスタ'!$A$5:$A$34,0)),0))</f>
        <v/>
      </c>
      <c r="I208" s="15">
        <f>IF(D208="","",IFERROR(INDEX('職人マスタ'!$D$5:$D$34,MATCH(D208,'職人マスタ'!$A$5:$A$34,0)),0))</f>
        <v/>
      </c>
      <c r="J208" s="15">
        <f>IF(D208="","",N(E208)*N(H208)+N(F208)*N(I208))</f>
        <v/>
      </c>
    </row>
    <row r="209">
      <c r="A209" s="12" t="n"/>
      <c r="B209" s="9" t="n"/>
      <c r="C209" s="9" t="n"/>
      <c r="D209" s="9" t="n"/>
      <c r="E209" s="13" t="n"/>
      <c r="F209" s="13" t="n"/>
      <c r="G209" s="14">
        <f>IF(D209="","",IFERROR(INDEX('職人マスタ'!$B$5:$B$34,MATCH(D209,'職人マスタ'!$A$5:$A$34,0)),"未登録"))</f>
        <v/>
      </c>
      <c r="H209" s="15">
        <f>IF(D209="","",IFERROR(INDEX('職人マスタ'!$C$5:$C$34,MATCH(D209,'職人マスタ'!$A$5:$A$34,0)),0))</f>
        <v/>
      </c>
      <c r="I209" s="15">
        <f>IF(D209="","",IFERROR(INDEX('職人マスタ'!$D$5:$D$34,MATCH(D209,'職人マスタ'!$A$5:$A$34,0)),0))</f>
        <v/>
      </c>
      <c r="J209" s="15">
        <f>IF(D209="","",N(E209)*N(H209)+N(F209)*N(I209))</f>
        <v/>
      </c>
    </row>
    <row r="210">
      <c r="A210" s="12" t="n"/>
      <c r="B210" s="9" t="n"/>
      <c r="C210" s="9" t="n"/>
      <c r="D210" s="9" t="n"/>
      <c r="E210" s="13" t="n"/>
      <c r="F210" s="13" t="n"/>
      <c r="G210" s="14">
        <f>IF(D210="","",IFERROR(INDEX('職人マスタ'!$B$5:$B$34,MATCH(D210,'職人マスタ'!$A$5:$A$34,0)),"未登録"))</f>
        <v/>
      </c>
      <c r="H210" s="15">
        <f>IF(D210="","",IFERROR(INDEX('職人マスタ'!$C$5:$C$34,MATCH(D210,'職人マスタ'!$A$5:$A$34,0)),0))</f>
        <v/>
      </c>
      <c r="I210" s="15">
        <f>IF(D210="","",IFERROR(INDEX('職人マスタ'!$D$5:$D$34,MATCH(D210,'職人マスタ'!$A$5:$A$34,0)),0))</f>
        <v/>
      </c>
      <c r="J210" s="15">
        <f>IF(D210="","",N(E210)*N(H210)+N(F210)*N(I210))</f>
        <v/>
      </c>
    </row>
    <row r="211">
      <c r="A211" s="12" t="n"/>
      <c r="B211" s="9" t="n"/>
      <c r="C211" s="9" t="n"/>
      <c r="D211" s="9" t="n"/>
      <c r="E211" s="13" t="n"/>
      <c r="F211" s="13" t="n"/>
      <c r="G211" s="14">
        <f>IF(D211="","",IFERROR(INDEX('職人マスタ'!$B$5:$B$34,MATCH(D211,'職人マスタ'!$A$5:$A$34,0)),"未登録"))</f>
        <v/>
      </c>
      <c r="H211" s="15">
        <f>IF(D211="","",IFERROR(INDEX('職人マスタ'!$C$5:$C$34,MATCH(D211,'職人マスタ'!$A$5:$A$34,0)),0))</f>
        <v/>
      </c>
      <c r="I211" s="15">
        <f>IF(D211="","",IFERROR(INDEX('職人マスタ'!$D$5:$D$34,MATCH(D211,'職人マスタ'!$A$5:$A$34,0)),0))</f>
        <v/>
      </c>
      <c r="J211" s="15">
        <f>IF(D211="","",N(E211)*N(H211)+N(F211)*N(I211))</f>
        <v/>
      </c>
    </row>
    <row r="212">
      <c r="A212" s="12" t="n"/>
      <c r="B212" s="9" t="n"/>
      <c r="C212" s="9" t="n"/>
      <c r="D212" s="9" t="n"/>
      <c r="E212" s="13" t="n"/>
      <c r="F212" s="13" t="n"/>
      <c r="G212" s="14">
        <f>IF(D212="","",IFERROR(INDEX('職人マスタ'!$B$5:$B$34,MATCH(D212,'職人マスタ'!$A$5:$A$34,0)),"未登録"))</f>
        <v/>
      </c>
      <c r="H212" s="15">
        <f>IF(D212="","",IFERROR(INDEX('職人マスタ'!$C$5:$C$34,MATCH(D212,'職人マスタ'!$A$5:$A$34,0)),0))</f>
        <v/>
      </c>
      <c r="I212" s="15">
        <f>IF(D212="","",IFERROR(INDEX('職人マスタ'!$D$5:$D$34,MATCH(D212,'職人マスタ'!$A$5:$A$34,0)),0))</f>
        <v/>
      </c>
      <c r="J212" s="15">
        <f>IF(D212="","",N(E212)*N(H212)+N(F212)*N(I212))</f>
        <v/>
      </c>
    </row>
    <row r="213">
      <c r="A213" s="12" t="n"/>
      <c r="B213" s="9" t="n"/>
      <c r="C213" s="9" t="n"/>
      <c r="D213" s="9" t="n"/>
      <c r="E213" s="13" t="n"/>
      <c r="F213" s="13" t="n"/>
      <c r="G213" s="14">
        <f>IF(D213="","",IFERROR(INDEX('職人マスタ'!$B$5:$B$34,MATCH(D213,'職人マスタ'!$A$5:$A$34,0)),"未登録"))</f>
        <v/>
      </c>
      <c r="H213" s="15">
        <f>IF(D213="","",IFERROR(INDEX('職人マスタ'!$C$5:$C$34,MATCH(D213,'職人マスタ'!$A$5:$A$34,0)),0))</f>
        <v/>
      </c>
      <c r="I213" s="15">
        <f>IF(D213="","",IFERROR(INDEX('職人マスタ'!$D$5:$D$34,MATCH(D213,'職人マスタ'!$A$5:$A$34,0)),0))</f>
        <v/>
      </c>
      <c r="J213" s="15">
        <f>IF(D213="","",N(E213)*N(H213)+N(F213)*N(I213))</f>
        <v/>
      </c>
    </row>
    <row r="214">
      <c r="A214" s="12" t="n"/>
      <c r="B214" s="9" t="n"/>
      <c r="C214" s="9" t="n"/>
      <c r="D214" s="9" t="n"/>
      <c r="E214" s="13" t="n"/>
      <c r="F214" s="13" t="n"/>
      <c r="G214" s="14">
        <f>IF(D214="","",IFERROR(INDEX('職人マスタ'!$B$5:$B$34,MATCH(D214,'職人マスタ'!$A$5:$A$34,0)),"未登録"))</f>
        <v/>
      </c>
      <c r="H214" s="15">
        <f>IF(D214="","",IFERROR(INDEX('職人マスタ'!$C$5:$C$34,MATCH(D214,'職人マスタ'!$A$5:$A$34,0)),0))</f>
        <v/>
      </c>
      <c r="I214" s="15">
        <f>IF(D214="","",IFERROR(INDEX('職人マスタ'!$D$5:$D$34,MATCH(D214,'職人マスタ'!$A$5:$A$34,0)),0))</f>
        <v/>
      </c>
      <c r="J214" s="15">
        <f>IF(D214="","",N(E214)*N(H214)+N(F214)*N(I214))</f>
        <v/>
      </c>
    </row>
    <row r="215">
      <c r="A215" s="12" t="n"/>
      <c r="B215" s="9" t="n"/>
      <c r="C215" s="9" t="n"/>
      <c r="D215" s="9" t="n"/>
      <c r="E215" s="13" t="n"/>
      <c r="F215" s="13" t="n"/>
      <c r="G215" s="14">
        <f>IF(D215="","",IFERROR(INDEX('職人マスタ'!$B$5:$B$34,MATCH(D215,'職人マスタ'!$A$5:$A$34,0)),"未登録"))</f>
        <v/>
      </c>
      <c r="H215" s="15">
        <f>IF(D215="","",IFERROR(INDEX('職人マスタ'!$C$5:$C$34,MATCH(D215,'職人マスタ'!$A$5:$A$34,0)),0))</f>
        <v/>
      </c>
      <c r="I215" s="15">
        <f>IF(D215="","",IFERROR(INDEX('職人マスタ'!$D$5:$D$34,MATCH(D215,'職人マスタ'!$A$5:$A$34,0)),0))</f>
        <v/>
      </c>
      <c r="J215" s="15">
        <f>IF(D215="","",N(E215)*N(H215)+N(F215)*N(I215))</f>
        <v/>
      </c>
    </row>
    <row r="216">
      <c r="A216" s="12" t="n"/>
      <c r="B216" s="9" t="n"/>
      <c r="C216" s="9" t="n"/>
      <c r="D216" s="9" t="n"/>
      <c r="E216" s="13" t="n"/>
      <c r="F216" s="13" t="n"/>
      <c r="G216" s="14">
        <f>IF(D216="","",IFERROR(INDEX('職人マスタ'!$B$5:$B$34,MATCH(D216,'職人マスタ'!$A$5:$A$34,0)),"未登録"))</f>
        <v/>
      </c>
      <c r="H216" s="15">
        <f>IF(D216="","",IFERROR(INDEX('職人マスタ'!$C$5:$C$34,MATCH(D216,'職人マスタ'!$A$5:$A$34,0)),0))</f>
        <v/>
      </c>
      <c r="I216" s="15">
        <f>IF(D216="","",IFERROR(INDEX('職人マスタ'!$D$5:$D$34,MATCH(D216,'職人マスタ'!$A$5:$A$34,0)),0))</f>
        <v/>
      </c>
      <c r="J216" s="15">
        <f>IF(D216="","",N(E216)*N(H216)+N(F216)*N(I216))</f>
        <v/>
      </c>
    </row>
    <row r="217">
      <c r="A217" s="12" t="n"/>
      <c r="B217" s="9" t="n"/>
      <c r="C217" s="9" t="n"/>
      <c r="D217" s="9" t="n"/>
      <c r="E217" s="13" t="n"/>
      <c r="F217" s="13" t="n"/>
      <c r="G217" s="14">
        <f>IF(D217="","",IFERROR(INDEX('職人マスタ'!$B$5:$B$34,MATCH(D217,'職人マスタ'!$A$5:$A$34,0)),"未登録"))</f>
        <v/>
      </c>
      <c r="H217" s="15">
        <f>IF(D217="","",IFERROR(INDEX('職人マスタ'!$C$5:$C$34,MATCH(D217,'職人マスタ'!$A$5:$A$34,0)),0))</f>
        <v/>
      </c>
      <c r="I217" s="15">
        <f>IF(D217="","",IFERROR(INDEX('職人マスタ'!$D$5:$D$34,MATCH(D217,'職人マスタ'!$A$5:$A$34,0)),0))</f>
        <v/>
      </c>
      <c r="J217" s="15">
        <f>IF(D217="","",N(E217)*N(H217)+N(F217)*N(I217))</f>
        <v/>
      </c>
    </row>
    <row r="218">
      <c r="A218" s="12" t="n"/>
      <c r="B218" s="9" t="n"/>
      <c r="C218" s="9" t="n"/>
      <c r="D218" s="9" t="n"/>
      <c r="E218" s="13" t="n"/>
      <c r="F218" s="13" t="n"/>
      <c r="G218" s="14">
        <f>IF(D218="","",IFERROR(INDEX('職人マスタ'!$B$5:$B$34,MATCH(D218,'職人マスタ'!$A$5:$A$34,0)),"未登録"))</f>
        <v/>
      </c>
      <c r="H218" s="15">
        <f>IF(D218="","",IFERROR(INDEX('職人マスタ'!$C$5:$C$34,MATCH(D218,'職人マスタ'!$A$5:$A$34,0)),0))</f>
        <v/>
      </c>
      <c r="I218" s="15">
        <f>IF(D218="","",IFERROR(INDEX('職人マスタ'!$D$5:$D$34,MATCH(D218,'職人マスタ'!$A$5:$A$34,0)),0))</f>
        <v/>
      </c>
      <c r="J218" s="15">
        <f>IF(D218="","",N(E218)*N(H218)+N(F218)*N(I218))</f>
        <v/>
      </c>
    </row>
    <row r="219">
      <c r="A219" s="12" t="n"/>
      <c r="B219" s="9" t="n"/>
      <c r="C219" s="9" t="n"/>
      <c r="D219" s="9" t="n"/>
      <c r="E219" s="13" t="n"/>
      <c r="F219" s="13" t="n"/>
      <c r="G219" s="14">
        <f>IF(D219="","",IFERROR(INDEX('職人マスタ'!$B$5:$B$34,MATCH(D219,'職人マスタ'!$A$5:$A$34,0)),"未登録"))</f>
        <v/>
      </c>
      <c r="H219" s="15">
        <f>IF(D219="","",IFERROR(INDEX('職人マスタ'!$C$5:$C$34,MATCH(D219,'職人マスタ'!$A$5:$A$34,0)),0))</f>
        <v/>
      </c>
      <c r="I219" s="15">
        <f>IF(D219="","",IFERROR(INDEX('職人マスタ'!$D$5:$D$34,MATCH(D219,'職人マスタ'!$A$5:$A$34,0)),0))</f>
        <v/>
      </c>
      <c r="J219" s="15">
        <f>IF(D219="","",N(E219)*N(H219)+N(F219)*N(I219))</f>
        <v/>
      </c>
    </row>
    <row r="220">
      <c r="A220" s="12" t="n"/>
      <c r="B220" s="9" t="n"/>
      <c r="C220" s="9" t="n"/>
      <c r="D220" s="9" t="n"/>
      <c r="E220" s="13" t="n"/>
      <c r="F220" s="13" t="n"/>
      <c r="G220" s="14">
        <f>IF(D220="","",IFERROR(INDEX('職人マスタ'!$B$5:$B$34,MATCH(D220,'職人マスタ'!$A$5:$A$34,0)),"未登録"))</f>
        <v/>
      </c>
      <c r="H220" s="15">
        <f>IF(D220="","",IFERROR(INDEX('職人マスタ'!$C$5:$C$34,MATCH(D220,'職人マスタ'!$A$5:$A$34,0)),0))</f>
        <v/>
      </c>
      <c r="I220" s="15">
        <f>IF(D220="","",IFERROR(INDEX('職人マスタ'!$D$5:$D$34,MATCH(D220,'職人マスタ'!$A$5:$A$34,0)),0))</f>
        <v/>
      </c>
      <c r="J220" s="15">
        <f>IF(D220="","",N(E220)*N(H220)+N(F220)*N(I220))</f>
        <v/>
      </c>
    </row>
    <row r="221">
      <c r="A221" s="12" t="n"/>
      <c r="B221" s="9" t="n"/>
      <c r="C221" s="9" t="n"/>
      <c r="D221" s="9" t="n"/>
      <c r="E221" s="13" t="n"/>
      <c r="F221" s="13" t="n"/>
      <c r="G221" s="14">
        <f>IF(D221="","",IFERROR(INDEX('職人マスタ'!$B$5:$B$34,MATCH(D221,'職人マスタ'!$A$5:$A$34,0)),"未登録"))</f>
        <v/>
      </c>
      <c r="H221" s="15">
        <f>IF(D221="","",IFERROR(INDEX('職人マスタ'!$C$5:$C$34,MATCH(D221,'職人マスタ'!$A$5:$A$34,0)),0))</f>
        <v/>
      </c>
      <c r="I221" s="15">
        <f>IF(D221="","",IFERROR(INDEX('職人マスタ'!$D$5:$D$34,MATCH(D221,'職人マスタ'!$A$5:$A$34,0)),0))</f>
        <v/>
      </c>
      <c r="J221" s="15">
        <f>IF(D221="","",N(E221)*N(H221)+N(F221)*N(I221))</f>
        <v/>
      </c>
    </row>
    <row r="222">
      <c r="A222" s="12" t="n"/>
      <c r="B222" s="9" t="n"/>
      <c r="C222" s="9" t="n"/>
      <c r="D222" s="9" t="n"/>
      <c r="E222" s="13" t="n"/>
      <c r="F222" s="13" t="n"/>
      <c r="G222" s="14">
        <f>IF(D222="","",IFERROR(INDEX('職人マスタ'!$B$5:$B$34,MATCH(D222,'職人マスタ'!$A$5:$A$34,0)),"未登録"))</f>
        <v/>
      </c>
      <c r="H222" s="15">
        <f>IF(D222="","",IFERROR(INDEX('職人マスタ'!$C$5:$C$34,MATCH(D222,'職人マスタ'!$A$5:$A$34,0)),0))</f>
        <v/>
      </c>
      <c r="I222" s="15">
        <f>IF(D222="","",IFERROR(INDEX('職人マスタ'!$D$5:$D$34,MATCH(D222,'職人マスタ'!$A$5:$A$34,0)),0))</f>
        <v/>
      </c>
      <c r="J222" s="15">
        <f>IF(D222="","",N(E222)*N(H222)+N(F222)*N(I222))</f>
        <v/>
      </c>
    </row>
    <row r="223">
      <c r="A223" s="12" t="n"/>
      <c r="B223" s="9" t="n"/>
      <c r="C223" s="9" t="n"/>
      <c r="D223" s="9" t="n"/>
      <c r="E223" s="13" t="n"/>
      <c r="F223" s="13" t="n"/>
      <c r="G223" s="14">
        <f>IF(D223="","",IFERROR(INDEX('職人マスタ'!$B$5:$B$34,MATCH(D223,'職人マスタ'!$A$5:$A$34,0)),"未登録"))</f>
        <v/>
      </c>
      <c r="H223" s="15">
        <f>IF(D223="","",IFERROR(INDEX('職人マスタ'!$C$5:$C$34,MATCH(D223,'職人マスタ'!$A$5:$A$34,0)),0))</f>
        <v/>
      </c>
      <c r="I223" s="15">
        <f>IF(D223="","",IFERROR(INDEX('職人マスタ'!$D$5:$D$34,MATCH(D223,'職人マスタ'!$A$5:$A$34,0)),0))</f>
        <v/>
      </c>
      <c r="J223" s="15">
        <f>IF(D223="","",N(E223)*N(H223)+N(F223)*N(I223))</f>
        <v/>
      </c>
    </row>
    <row r="224">
      <c r="A224" s="12" t="n"/>
      <c r="B224" s="9" t="n"/>
      <c r="C224" s="9" t="n"/>
      <c r="D224" s="9" t="n"/>
      <c r="E224" s="13" t="n"/>
      <c r="F224" s="13" t="n"/>
      <c r="G224" s="14">
        <f>IF(D224="","",IFERROR(INDEX('職人マスタ'!$B$5:$B$34,MATCH(D224,'職人マスタ'!$A$5:$A$34,0)),"未登録"))</f>
        <v/>
      </c>
      <c r="H224" s="15">
        <f>IF(D224="","",IFERROR(INDEX('職人マスタ'!$C$5:$C$34,MATCH(D224,'職人マスタ'!$A$5:$A$34,0)),0))</f>
        <v/>
      </c>
      <c r="I224" s="15">
        <f>IF(D224="","",IFERROR(INDEX('職人マスタ'!$D$5:$D$34,MATCH(D224,'職人マスタ'!$A$5:$A$34,0)),0))</f>
        <v/>
      </c>
      <c r="J224" s="15">
        <f>IF(D224="","",N(E224)*N(H224)+N(F224)*N(I224))</f>
        <v/>
      </c>
    </row>
    <row r="225">
      <c r="A225" s="12" t="n"/>
      <c r="B225" s="9" t="n"/>
      <c r="C225" s="9" t="n"/>
      <c r="D225" s="9" t="n"/>
      <c r="E225" s="13" t="n"/>
      <c r="F225" s="13" t="n"/>
      <c r="G225" s="14">
        <f>IF(D225="","",IFERROR(INDEX('職人マスタ'!$B$5:$B$34,MATCH(D225,'職人マスタ'!$A$5:$A$34,0)),"未登録"))</f>
        <v/>
      </c>
      <c r="H225" s="15">
        <f>IF(D225="","",IFERROR(INDEX('職人マスタ'!$C$5:$C$34,MATCH(D225,'職人マスタ'!$A$5:$A$34,0)),0))</f>
        <v/>
      </c>
      <c r="I225" s="15">
        <f>IF(D225="","",IFERROR(INDEX('職人マスタ'!$D$5:$D$34,MATCH(D225,'職人マスタ'!$A$5:$A$34,0)),0))</f>
        <v/>
      </c>
      <c r="J225" s="15">
        <f>IF(D225="","",N(E225)*N(H225)+N(F225)*N(I225))</f>
        <v/>
      </c>
    </row>
    <row r="226">
      <c r="A226" s="12" t="n"/>
      <c r="B226" s="9" t="n"/>
      <c r="C226" s="9" t="n"/>
      <c r="D226" s="9" t="n"/>
      <c r="E226" s="13" t="n"/>
      <c r="F226" s="13" t="n"/>
      <c r="G226" s="14">
        <f>IF(D226="","",IFERROR(INDEX('職人マスタ'!$B$5:$B$34,MATCH(D226,'職人マスタ'!$A$5:$A$34,0)),"未登録"))</f>
        <v/>
      </c>
      <c r="H226" s="15">
        <f>IF(D226="","",IFERROR(INDEX('職人マスタ'!$C$5:$C$34,MATCH(D226,'職人マスタ'!$A$5:$A$34,0)),0))</f>
        <v/>
      </c>
      <c r="I226" s="15">
        <f>IF(D226="","",IFERROR(INDEX('職人マスタ'!$D$5:$D$34,MATCH(D226,'職人マスタ'!$A$5:$A$34,0)),0))</f>
        <v/>
      </c>
      <c r="J226" s="15">
        <f>IF(D226="","",N(E226)*N(H226)+N(F226)*N(I226))</f>
        <v/>
      </c>
    </row>
    <row r="227">
      <c r="A227" s="12" t="n"/>
      <c r="B227" s="9" t="n"/>
      <c r="C227" s="9" t="n"/>
      <c r="D227" s="9" t="n"/>
      <c r="E227" s="13" t="n"/>
      <c r="F227" s="13" t="n"/>
      <c r="G227" s="14">
        <f>IF(D227="","",IFERROR(INDEX('職人マスタ'!$B$5:$B$34,MATCH(D227,'職人マスタ'!$A$5:$A$34,0)),"未登録"))</f>
        <v/>
      </c>
      <c r="H227" s="15">
        <f>IF(D227="","",IFERROR(INDEX('職人マスタ'!$C$5:$C$34,MATCH(D227,'職人マスタ'!$A$5:$A$34,0)),0))</f>
        <v/>
      </c>
      <c r="I227" s="15">
        <f>IF(D227="","",IFERROR(INDEX('職人マスタ'!$D$5:$D$34,MATCH(D227,'職人マスタ'!$A$5:$A$34,0)),0))</f>
        <v/>
      </c>
      <c r="J227" s="15">
        <f>IF(D227="","",N(E227)*N(H227)+N(F227)*N(I227))</f>
        <v/>
      </c>
    </row>
    <row r="228">
      <c r="A228" s="12" t="n"/>
      <c r="B228" s="9" t="n"/>
      <c r="C228" s="9" t="n"/>
      <c r="D228" s="9" t="n"/>
      <c r="E228" s="13" t="n"/>
      <c r="F228" s="13" t="n"/>
      <c r="G228" s="14">
        <f>IF(D228="","",IFERROR(INDEX('職人マスタ'!$B$5:$B$34,MATCH(D228,'職人マスタ'!$A$5:$A$34,0)),"未登録"))</f>
        <v/>
      </c>
      <c r="H228" s="15">
        <f>IF(D228="","",IFERROR(INDEX('職人マスタ'!$C$5:$C$34,MATCH(D228,'職人マスタ'!$A$5:$A$34,0)),0))</f>
        <v/>
      </c>
      <c r="I228" s="15">
        <f>IF(D228="","",IFERROR(INDEX('職人マスタ'!$D$5:$D$34,MATCH(D228,'職人マスタ'!$A$5:$A$34,0)),0))</f>
        <v/>
      </c>
      <c r="J228" s="15">
        <f>IF(D228="","",N(E228)*N(H228)+N(F228)*N(I228))</f>
        <v/>
      </c>
    </row>
    <row r="229">
      <c r="A229" s="12" t="n"/>
      <c r="B229" s="9" t="n"/>
      <c r="C229" s="9" t="n"/>
      <c r="D229" s="9" t="n"/>
      <c r="E229" s="13" t="n"/>
      <c r="F229" s="13" t="n"/>
      <c r="G229" s="14">
        <f>IF(D229="","",IFERROR(INDEX('職人マスタ'!$B$5:$B$34,MATCH(D229,'職人マスタ'!$A$5:$A$34,0)),"未登録"))</f>
        <v/>
      </c>
      <c r="H229" s="15">
        <f>IF(D229="","",IFERROR(INDEX('職人マスタ'!$C$5:$C$34,MATCH(D229,'職人マスタ'!$A$5:$A$34,0)),0))</f>
        <v/>
      </c>
      <c r="I229" s="15">
        <f>IF(D229="","",IFERROR(INDEX('職人マスタ'!$D$5:$D$34,MATCH(D229,'職人マスタ'!$A$5:$A$34,0)),0))</f>
        <v/>
      </c>
      <c r="J229" s="15">
        <f>IF(D229="","",N(E229)*N(H229)+N(F229)*N(I229))</f>
        <v/>
      </c>
    </row>
    <row r="230">
      <c r="A230" s="12" t="n"/>
      <c r="B230" s="9" t="n"/>
      <c r="C230" s="9" t="n"/>
      <c r="D230" s="9" t="n"/>
      <c r="E230" s="13" t="n"/>
      <c r="F230" s="13" t="n"/>
      <c r="G230" s="14">
        <f>IF(D230="","",IFERROR(INDEX('職人マスタ'!$B$5:$B$34,MATCH(D230,'職人マスタ'!$A$5:$A$34,0)),"未登録"))</f>
        <v/>
      </c>
      <c r="H230" s="15">
        <f>IF(D230="","",IFERROR(INDEX('職人マスタ'!$C$5:$C$34,MATCH(D230,'職人マスタ'!$A$5:$A$34,0)),0))</f>
        <v/>
      </c>
      <c r="I230" s="15">
        <f>IF(D230="","",IFERROR(INDEX('職人マスタ'!$D$5:$D$34,MATCH(D230,'職人マスタ'!$A$5:$A$34,0)),0))</f>
        <v/>
      </c>
      <c r="J230" s="15">
        <f>IF(D230="","",N(E230)*N(H230)+N(F230)*N(I230))</f>
        <v/>
      </c>
    </row>
    <row r="231">
      <c r="A231" s="12" t="n"/>
      <c r="B231" s="9" t="n"/>
      <c r="C231" s="9" t="n"/>
      <c r="D231" s="9" t="n"/>
      <c r="E231" s="13" t="n"/>
      <c r="F231" s="13" t="n"/>
      <c r="G231" s="14">
        <f>IF(D231="","",IFERROR(INDEX('職人マスタ'!$B$5:$B$34,MATCH(D231,'職人マスタ'!$A$5:$A$34,0)),"未登録"))</f>
        <v/>
      </c>
      <c r="H231" s="15">
        <f>IF(D231="","",IFERROR(INDEX('職人マスタ'!$C$5:$C$34,MATCH(D231,'職人マスタ'!$A$5:$A$34,0)),0))</f>
        <v/>
      </c>
      <c r="I231" s="15">
        <f>IF(D231="","",IFERROR(INDEX('職人マスタ'!$D$5:$D$34,MATCH(D231,'職人マスタ'!$A$5:$A$34,0)),0))</f>
        <v/>
      </c>
      <c r="J231" s="15">
        <f>IF(D231="","",N(E231)*N(H231)+N(F231)*N(I231))</f>
        <v/>
      </c>
    </row>
    <row r="232">
      <c r="A232" s="12" t="n"/>
      <c r="B232" s="9" t="n"/>
      <c r="C232" s="9" t="n"/>
      <c r="D232" s="9" t="n"/>
      <c r="E232" s="13" t="n"/>
      <c r="F232" s="13" t="n"/>
      <c r="G232" s="14">
        <f>IF(D232="","",IFERROR(INDEX('職人マスタ'!$B$5:$B$34,MATCH(D232,'職人マスタ'!$A$5:$A$34,0)),"未登録"))</f>
        <v/>
      </c>
      <c r="H232" s="15">
        <f>IF(D232="","",IFERROR(INDEX('職人マスタ'!$C$5:$C$34,MATCH(D232,'職人マスタ'!$A$5:$A$34,0)),0))</f>
        <v/>
      </c>
      <c r="I232" s="15">
        <f>IF(D232="","",IFERROR(INDEX('職人マスタ'!$D$5:$D$34,MATCH(D232,'職人マスタ'!$A$5:$A$34,0)),0))</f>
        <v/>
      </c>
      <c r="J232" s="15">
        <f>IF(D232="","",N(E232)*N(H232)+N(F232)*N(I232))</f>
        <v/>
      </c>
    </row>
    <row r="233">
      <c r="A233" s="12" t="n"/>
      <c r="B233" s="9" t="n"/>
      <c r="C233" s="9" t="n"/>
      <c r="D233" s="9" t="n"/>
      <c r="E233" s="13" t="n"/>
      <c r="F233" s="13" t="n"/>
      <c r="G233" s="14">
        <f>IF(D233="","",IFERROR(INDEX('職人マスタ'!$B$5:$B$34,MATCH(D233,'職人マスタ'!$A$5:$A$34,0)),"未登録"))</f>
        <v/>
      </c>
      <c r="H233" s="15">
        <f>IF(D233="","",IFERROR(INDEX('職人マスタ'!$C$5:$C$34,MATCH(D233,'職人マスタ'!$A$5:$A$34,0)),0))</f>
        <v/>
      </c>
      <c r="I233" s="15">
        <f>IF(D233="","",IFERROR(INDEX('職人マスタ'!$D$5:$D$34,MATCH(D233,'職人マスタ'!$A$5:$A$34,0)),0))</f>
        <v/>
      </c>
      <c r="J233" s="15">
        <f>IF(D233="","",N(E233)*N(H233)+N(F233)*N(I233))</f>
        <v/>
      </c>
    </row>
    <row r="234">
      <c r="A234" s="12" t="n"/>
      <c r="B234" s="9" t="n"/>
      <c r="C234" s="9" t="n"/>
      <c r="D234" s="9" t="n"/>
      <c r="E234" s="13" t="n"/>
      <c r="F234" s="13" t="n"/>
      <c r="G234" s="14">
        <f>IF(D234="","",IFERROR(INDEX('職人マスタ'!$B$5:$B$34,MATCH(D234,'職人マスタ'!$A$5:$A$34,0)),"未登録"))</f>
        <v/>
      </c>
      <c r="H234" s="15">
        <f>IF(D234="","",IFERROR(INDEX('職人マスタ'!$C$5:$C$34,MATCH(D234,'職人マスタ'!$A$5:$A$34,0)),0))</f>
        <v/>
      </c>
      <c r="I234" s="15">
        <f>IF(D234="","",IFERROR(INDEX('職人マスタ'!$D$5:$D$34,MATCH(D234,'職人マスタ'!$A$5:$A$34,0)),0))</f>
        <v/>
      </c>
      <c r="J234" s="15">
        <f>IF(D234="","",N(E234)*N(H234)+N(F234)*N(I234))</f>
        <v/>
      </c>
    </row>
    <row r="235">
      <c r="A235" s="12" t="n"/>
      <c r="B235" s="9" t="n"/>
      <c r="C235" s="9" t="n"/>
      <c r="D235" s="9" t="n"/>
      <c r="E235" s="13" t="n"/>
      <c r="F235" s="13" t="n"/>
      <c r="G235" s="14">
        <f>IF(D235="","",IFERROR(INDEX('職人マスタ'!$B$5:$B$34,MATCH(D235,'職人マスタ'!$A$5:$A$34,0)),"未登録"))</f>
        <v/>
      </c>
      <c r="H235" s="15">
        <f>IF(D235="","",IFERROR(INDEX('職人マスタ'!$C$5:$C$34,MATCH(D235,'職人マスタ'!$A$5:$A$34,0)),0))</f>
        <v/>
      </c>
      <c r="I235" s="15">
        <f>IF(D235="","",IFERROR(INDEX('職人マスタ'!$D$5:$D$34,MATCH(D235,'職人マスタ'!$A$5:$A$34,0)),0))</f>
        <v/>
      </c>
      <c r="J235" s="15">
        <f>IF(D235="","",N(E235)*N(H235)+N(F235)*N(I235))</f>
        <v/>
      </c>
    </row>
    <row r="236">
      <c r="A236" s="12" t="n"/>
      <c r="B236" s="9" t="n"/>
      <c r="C236" s="9" t="n"/>
      <c r="D236" s="9" t="n"/>
      <c r="E236" s="13" t="n"/>
      <c r="F236" s="13" t="n"/>
      <c r="G236" s="14">
        <f>IF(D236="","",IFERROR(INDEX('職人マスタ'!$B$5:$B$34,MATCH(D236,'職人マスタ'!$A$5:$A$34,0)),"未登録"))</f>
        <v/>
      </c>
      <c r="H236" s="15">
        <f>IF(D236="","",IFERROR(INDEX('職人マスタ'!$C$5:$C$34,MATCH(D236,'職人マスタ'!$A$5:$A$34,0)),0))</f>
        <v/>
      </c>
      <c r="I236" s="15">
        <f>IF(D236="","",IFERROR(INDEX('職人マスタ'!$D$5:$D$34,MATCH(D236,'職人マスタ'!$A$5:$A$34,0)),0))</f>
        <v/>
      </c>
      <c r="J236" s="15">
        <f>IF(D236="","",N(E236)*N(H236)+N(F236)*N(I236))</f>
        <v/>
      </c>
    </row>
    <row r="237">
      <c r="A237" s="12" t="n"/>
      <c r="B237" s="9" t="n"/>
      <c r="C237" s="9" t="n"/>
      <c r="D237" s="9" t="n"/>
      <c r="E237" s="13" t="n"/>
      <c r="F237" s="13" t="n"/>
      <c r="G237" s="14">
        <f>IF(D237="","",IFERROR(INDEX('職人マスタ'!$B$5:$B$34,MATCH(D237,'職人マスタ'!$A$5:$A$34,0)),"未登録"))</f>
        <v/>
      </c>
      <c r="H237" s="15">
        <f>IF(D237="","",IFERROR(INDEX('職人マスタ'!$C$5:$C$34,MATCH(D237,'職人マスタ'!$A$5:$A$34,0)),0))</f>
        <v/>
      </c>
      <c r="I237" s="15">
        <f>IF(D237="","",IFERROR(INDEX('職人マスタ'!$D$5:$D$34,MATCH(D237,'職人マスタ'!$A$5:$A$34,0)),0))</f>
        <v/>
      </c>
      <c r="J237" s="15">
        <f>IF(D237="","",N(E237)*N(H237)+N(F237)*N(I237))</f>
        <v/>
      </c>
    </row>
    <row r="238">
      <c r="A238" s="12" t="n"/>
      <c r="B238" s="9" t="n"/>
      <c r="C238" s="9" t="n"/>
      <c r="D238" s="9" t="n"/>
      <c r="E238" s="13" t="n"/>
      <c r="F238" s="13" t="n"/>
      <c r="G238" s="14">
        <f>IF(D238="","",IFERROR(INDEX('職人マスタ'!$B$5:$B$34,MATCH(D238,'職人マスタ'!$A$5:$A$34,0)),"未登録"))</f>
        <v/>
      </c>
      <c r="H238" s="15">
        <f>IF(D238="","",IFERROR(INDEX('職人マスタ'!$C$5:$C$34,MATCH(D238,'職人マスタ'!$A$5:$A$34,0)),0))</f>
        <v/>
      </c>
      <c r="I238" s="15">
        <f>IF(D238="","",IFERROR(INDEX('職人マスタ'!$D$5:$D$34,MATCH(D238,'職人マスタ'!$A$5:$A$34,0)),0))</f>
        <v/>
      </c>
      <c r="J238" s="15">
        <f>IF(D238="","",N(E238)*N(H238)+N(F238)*N(I238))</f>
        <v/>
      </c>
    </row>
    <row r="239">
      <c r="A239" s="12" t="n"/>
      <c r="B239" s="9" t="n"/>
      <c r="C239" s="9" t="n"/>
      <c r="D239" s="9" t="n"/>
      <c r="E239" s="13" t="n"/>
      <c r="F239" s="13" t="n"/>
      <c r="G239" s="14">
        <f>IF(D239="","",IFERROR(INDEX('職人マスタ'!$B$5:$B$34,MATCH(D239,'職人マスタ'!$A$5:$A$34,0)),"未登録"))</f>
        <v/>
      </c>
      <c r="H239" s="15">
        <f>IF(D239="","",IFERROR(INDEX('職人マスタ'!$C$5:$C$34,MATCH(D239,'職人マスタ'!$A$5:$A$34,0)),0))</f>
        <v/>
      </c>
      <c r="I239" s="15">
        <f>IF(D239="","",IFERROR(INDEX('職人マスタ'!$D$5:$D$34,MATCH(D239,'職人マスタ'!$A$5:$A$34,0)),0))</f>
        <v/>
      </c>
      <c r="J239" s="15">
        <f>IF(D239="","",N(E239)*N(H239)+N(F239)*N(I239))</f>
        <v/>
      </c>
    </row>
    <row r="240">
      <c r="A240" s="12" t="n"/>
      <c r="B240" s="9" t="n"/>
      <c r="C240" s="9" t="n"/>
      <c r="D240" s="9" t="n"/>
      <c r="E240" s="13" t="n"/>
      <c r="F240" s="13" t="n"/>
      <c r="G240" s="14">
        <f>IF(D240="","",IFERROR(INDEX('職人マスタ'!$B$5:$B$34,MATCH(D240,'職人マスタ'!$A$5:$A$34,0)),"未登録"))</f>
        <v/>
      </c>
      <c r="H240" s="15">
        <f>IF(D240="","",IFERROR(INDEX('職人マスタ'!$C$5:$C$34,MATCH(D240,'職人マスタ'!$A$5:$A$34,0)),0))</f>
        <v/>
      </c>
      <c r="I240" s="15">
        <f>IF(D240="","",IFERROR(INDEX('職人マスタ'!$D$5:$D$34,MATCH(D240,'職人マスタ'!$A$5:$A$34,0)),0))</f>
        <v/>
      </c>
      <c r="J240" s="15">
        <f>IF(D240="","",N(E240)*N(H240)+N(F240)*N(I240))</f>
        <v/>
      </c>
    </row>
    <row r="241">
      <c r="A241" s="12" t="n"/>
      <c r="B241" s="9" t="n"/>
      <c r="C241" s="9" t="n"/>
      <c r="D241" s="9" t="n"/>
      <c r="E241" s="13" t="n"/>
      <c r="F241" s="13" t="n"/>
      <c r="G241" s="14">
        <f>IF(D241="","",IFERROR(INDEX('職人マスタ'!$B$5:$B$34,MATCH(D241,'職人マスタ'!$A$5:$A$34,0)),"未登録"))</f>
        <v/>
      </c>
      <c r="H241" s="15">
        <f>IF(D241="","",IFERROR(INDEX('職人マスタ'!$C$5:$C$34,MATCH(D241,'職人マスタ'!$A$5:$A$34,0)),0))</f>
        <v/>
      </c>
      <c r="I241" s="15">
        <f>IF(D241="","",IFERROR(INDEX('職人マスタ'!$D$5:$D$34,MATCH(D241,'職人マスタ'!$A$5:$A$34,0)),0))</f>
        <v/>
      </c>
      <c r="J241" s="15">
        <f>IF(D241="","",N(E241)*N(H241)+N(F241)*N(I241))</f>
        <v/>
      </c>
    </row>
    <row r="242">
      <c r="A242" s="12" t="n"/>
      <c r="B242" s="9" t="n"/>
      <c r="C242" s="9" t="n"/>
      <c r="D242" s="9" t="n"/>
      <c r="E242" s="13" t="n"/>
      <c r="F242" s="13" t="n"/>
      <c r="G242" s="14">
        <f>IF(D242="","",IFERROR(INDEX('職人マスタ'!$B$5:$B$34,MATCH(D242,'職人マスタ'!$A$5:$A$34,0)),"未登録"))</f>
        <v/>
      </c>
      <c r="H242" s="15">
        <f>IF(D242="","",IFERROR(INDEX('職人マスタ'!$C$5:$C$34,MATCH(D242,'職人マスタ'!$A$5:$A$34,0)),0))</f>
        <v/>
      </c>
      <c r="I242" s="15">
        <f>IF(D242="","",IFERROR(INDEX('職人マスタ'!$D$5:$D$34,MATCH(D242,'職人マスタ'!$A$5:$A$34,0)),0))</f>
        <v/>
      </c>
      <c r="J242" s="15">
        <f>IF(D242="","",N(E242)*N(H242)+N(F242)*N(I242))</f>
        <v/>
      </c>
    </row>
    <row r="243">
      <c r="A243" s="12" t="n"/>
      <c r="B243" s="9" t="n"/>
      <c r="C243" s="9" t="n"/>
      <c r="D243" s="9" t="n"/>
      <c r="E243" s="13" t="n"/>
      <c r="F243" s="13" t="n"/>
      <c r="G243" s="14">
        <f>IF(D243="","",IFERROR(INDEX('職人マスタ'!$B$5:$B$34,MATCH(D243,'職人マスタ'!$A$5:$A$34,0)),"未登録"))</f>
        <v/>
      </c>
      <c r="H243" s="15">
        <f>IF(D243="","",IFERROR(INDEX('職人マスタ'!$C$5:$C$34,MATCH(D243,'職人マスタ'!$A$5:$A$34,0)),0))</f>
        <v/>
      </c>
      <c r="I243" s="15">
        <f>IF(D243="","",IFERROR(INDEX('職人マスタ'!$D$5:$D$34,MATCH(D243,'職人マスタ'!$A$5:$A$34,0)),0))</f>
        <v/>
      </c>
      <c r="J243" s="15">
        <f>IF(D243="","",N(E243)*N(H243)+N(F243)*N(I243))</f>
        <v/>
      </c>
    </row>
    <row r="244">
      <c r="A244" s="12" t="n"/>
      <c r="B244" s="9" t="n"/>
      <c r="C244" s="9" t="n"/>
      <c r="D244" s="9" t="n"/>
      <c r="E244" s="13" t="n"/>
      <c r="F244" s="13" t="n"/>
      <c r="G244" s="14">
        <f>IF(D244="","",IFERROR(INDEX('職人マスタ'!$B$5:$B$34,MATCH(D244,'職人マスタ'!$A$5:$A$34,0)),"未登録"))</f>
        <v/>
      </c>
      <c r="H244" s="15">
        <f>IF(D244="","",IFERROR(INDEX('職人マスタ'!$C$5:$C$34,MATCH(D244,'職人マスタ'!$A$5:$A$34,0)),0))</f>
        <v/>
      </c>
      <c r="I244" s="15">
        <f>IF(D244="","",IFERROR(INDEX('職人マスタ'!$D$5:$D$34,MATCH(D244,'職人マスタ'!$A$5:$A$34,0)),0))</f>
        <v/>
      </c>
      <c r="J244" s="15">
        <f>IF(D244="","",N(E244)*N(H244)+N(F244)*N(I244))</f>
        <v/>
      </c>
    </row>
    <row r="245">
      <c r="A245" s="12" t="n"/>
      <c r="B245" s="9" t="n"/>
      <c r="C245" s="9" t="n"/>
      <c r="D245" s="9" t="n"/>
      <c r="E245" s="13" t="n"/>
      <c r="F245" s="13" t="n"/>
      <c r="G245" s="14">
        <f>IF(D245="","",IFERROR(INDEX('職人マスタ'!$B$5:$B$34,MATCH(D245,'職人マスタ'!$A$5:$A$34,0)),"未登録"))</f>
        <v/>
      </c>
      <c r="H245" s="15">
        <f>IF(D245="","",IFERROR(INDEX('職人マスタ'!$C$5:$C$34,MATCH(D245,'職人マスタ'!$A$5:$A$34,0)),0))</f>
        <v/>
      </c>
      <c r="I245" s="15">
        <f>IF(D245="","",IFERROR(INDEX('職人マスタ'!$D$5:$D$34,MATCH(D245,'職人マスタ'!$A$5:$A$34,0)),0))</f>
        <v/>
      </c>
      <c r="J245" s="15">
        <f>IF(D245="","",N(E245)*N(H245)+N(F245)*N(I245))</f>
        <v/>
      </c>
    </row>
    <row r="246">
      <c r="A246" s="12" t="n"/>
      <c r="B246" s="9" t="n"/>
      <c r="C246" s="9" t="n"/>
      <c r="D246" s="9" t="n"/>
      <c r="E246" s="13" t="n"/>
      <c r="F246" s="13" t="n"/>
      <c r="G246" s="14">
        <f>IF(D246="","",IFERROR(INDEX('職人マスタ'!$B$5:$B$34,MATCH(D246,'職人マスタ'!$A$5:$A$34,0)),"未登録"))</f>
        <v/>
      </c>
      <c r="H246" s="15">
        <f>IF(D246="","",IFERROR(INDEX('職人マスタ'!$C$5:$C$34,MATCH(D246,'職人マスタ'!$A$5:$A$34,0)),0))</f>
        <v/>
      </c>
      <c r="I246" s="15">
        <f>IF(D246="","",IFERROR(INDEX('職人マスタ'!$D$5:$D$34,MATCH(D246,'職人マスタ'!$A$5:$A$34,0)),0))</f>
        <v/>
      </c>
      <c r="J246" s="15">
        <f>IF(D246="","",N(E246)*N(H246)+N(F246)*N(I246))</f>
        <v/>
      </c>
    </row>
    <row r="247">
      <c r="A247" s="12" t="n"/>
      <c r="B247" s="9" t="n"/>
      <c r="C247" s="9" t="n"/>
      <c r="D247" s="9" t="n"/>
      <c r="E247" s="13" t="n"/>
      <c r="F247" s="13" t="n"/>
      <c r="G247" s="14">
        <f>IF(D247="","",IFERROR(INDEX('職人マスタ'!$B$5:$B$34,MATCH(D247,'職人マスタ'!$A$5:$A$34,0)),"未登録"))</f>
        <v/>
      </c>
      <c r="H247" s="15">
        <f>IF(D247="","",IFERROR(INDEX('職人マスタ'!$C$5:$C$34,MATCH(D247,'職人マスタ'!$A$5:$A$34,0)),0))</f>
        <v/>
      </c>
      <c r="I247" s="15">
        <f>IF(D247="","",IFERROR(INDEX('職人マスタ'!$D$5:$D$34,MATCH(D247,'職人マスタ'!$A$5:$A$34,0)),0))</f>
        <v/>
      </c>
      <c r="J247" s="15">
        <f>IF(D247="","",N(E247)*N(H247)+N(F247)*N(I247))</f>
        <v/>
      </c>
    </row>
    <row r="248">
      <c r="A248" s="12" t="n"/>
      <c r="B248" s="9" t="n"/>
      <c r="C248" s="9" t="n"/>
      <c r="D248" s="9" t="n"/>
      <c r="E248" s="13" t="n"/>
      <c r="F248" s="13" t="n"/>
      <c r="G248" s="14">
        <f>IF(D248="","",IFERROR(INDEX('職人マスタ'!$B$5:$B$34,MATCH(D248,'職人マスタ'!$A$5:$A$34,0)),"未登録"))</f>
        <v/>
      </c>
      <c r="H248" s="15">
        <f>IF(D248="","",IFERROR(INDEX('職人マスタ'!$C$5:$C$34,MATCH(D248,'職人マスタ'!$A$5:$A$34,0)),0))</f>
        <v/>
      </c>
      <c r="I248" s="15">
        <f>IF(D248="","",IFERROR(INDEX('職人マスタ'!$D$5:$D$34,MATCH(D248,'職人マスタ'!$A$5:$A$34,0)),0))</f>
        <v/>
      </c>
      <c r="J248" s="15">
        <f>IF(D248="","",N(E248)*N(H248)+N(F248)*N(I248))</f>
        <v/>
      </c>
    </row>
    <row r="249">
      <c r="A249" s="12" t="n"/>
      <c r="B249" s="9" t="n"/>
      <c r="C249" s="9" t="n"/>
      <c r="D249" s="9" t="n"/>
      <c r="E249" s="13" t="n"/>
      <c r="F249" s="13" t="n"/>
      <c r="G249" s="14">
        <f>IF(D249="","",IFERROR(INDEX('職人マスタ'!$B$5:$B$34,MATCH(D249,'職人マスタ'!$A$5:$A$34,0)),"未登録"))</f>
        <v/>
      </c>
      <c r="H249" s="15">
        <f>IF(D249="","",IFERROR(INDEX('職人マスタ'!$C$5:$C$34,MATCH(D249,'職人マスタ'!$A$5:$A$34,0)),0))</f>
        <v/>
      </c>
      <c r="I249" s="15">
        <f>IF(D249="","",IFERROR(INDEX('職人マスタ'!$D$5:$D$34,MATCH(D249,'職人マスタ'!$A$5:$A$34,0)),0))</f>
        <v/>
      </c>
      <c r="J249" s="15">
        <f>IF(D249="","",N(E249)*N(H249)+N(F249)*N(I249))</f>
        <v/>
      </c>
    </row>
    <row r="250">
      <c r="A250" s="12" t="n"/>
      <c r="B250" s="9" t="n"/>
      <c r="C250" s="9" t="n"/>
      <c r="D250" s="9" t="n"/>
      <c r="E250" s="13" t="n"/>
      <c r="F250" s="13" t="n"/>
      <c r="G250" s="14">
        <f>IF(D250="","",IFERROR(INDEX('職人マスタ'!$B$5:$B$34,MATCH(D250,'職人マスタ'!$A$5:$A$34,0)),"未登録"))</f>
        <v/>
      </c>
      <c r="H250" s="15">
        <f>IF(D250="","",IFERROR(INDEX('職人マスタ'!$C$5:$C$34,MATCH(D250,'職人マスタ'!$A$5:$A$34,0)),0))</f>
        <v/>
      </c>
      <c r="I250" s="15">
        <f>IF(D250="","",IFERROR(INDEX('職人マスタ'!$D$5:$D$34,MATCH(D250,'職人マスタ'!$A$5:$A$34,0)),0))</f>
        <v/>
      </c>
      <c r="J250" s="15">
        <f>IF(D250="","",N(E250)*N(H250)+N(F250)*N(I250))</f>
        <v/>
      </c>
    </row>
    <row r="251">
      <c r="A251" s="12" t="n"/>
      <c r="B251" s="9" t="n"/>
      <c r="C251" s="9" t="n"/>
      <c r="D251" s="9" t="n"/>
      <c r="E251" s="13" t="n"/>
      <c r="F251" s="13" t="n"/>
      <c r="G251" s="14">
        <f>IF(D251="","",IFERROR(INDEX('職人マスタ'!$B$5:$B$34,MATCH(D251,'職人マスタ'!$A$5:$A$34,0)),"未登録"))</f>
        <v/>
      </c>
      <c r="H251" s="15">
        <f>IF(D251="","",IFERROR(INDEX('職人マスタ'!$C$5:$C$34,MATCH(D251,'職人マスタ'!$A$5:$A$34,0)),0))</f>
        <v/>
      </c>
      <c r="I251" s="15">
        <f>IF(D251="","",IFERROR(INDEX('職人マスタ'!$D$5:$D$34,MATCH(D251,'職人マスタ'!$A$5:$A$34,0)),0))</f>
        <v/>
      </c>
      <c r="J251" s="15">
        <f>IF(D251="","",N(E251)*N(H251)+N(F251)*N(I251))</f>
        <v/>
      </c>
    </row>
    <row r="252">
      <c r="A252" s="12" t="n"/>
      <c r="B252" s="9" t="n"/>
      <c r="C252" s="9" t="n"/>
      <c r="D252" s="9" t="n"/>
      <c r="E252" s="13" t="n"/>
      <c r="F252" s="13" t="n"/>
      <c r="G252" s="14">
        <f>IF(D252="","",IFERROR(INDEX('職人マスタ'!$B$5:$B$34,MATCH(D252,'職人マスタ'!$A$5:$A$34,0)),"未登録"))</f>
        <v/>
      </c>
      <c r="H252" s="15">
        <f>IF(D252="","",IFERROR(INDEX('職人マスタ'!$C$5:$C$34,MATCH(D252,'職人マスタ'!$A$5:$A$34,0)),0))</f>
        <v/>
      </c>
      <c r="I252" s="15">
        <f>IF(D252="","",IFERROR(INDEX('職人マスタ'!$D$5:$D$34,MATCH(D252,'職人マスタ'!$A$5:$A$34,0)),0))</f>
        <v/>
      </c>
      <c r="J252" s="15">
        <f>IF(D252="","",N(E252)*N(H252)+N(F252)*N(I252))</f>
        <v/>
      </c>
    </row>
    <row r="253">
      <c r="A253" s="12" t="n"/>
      <c r="B253" s="9" t="n"/>
      <c r="C253" s="9" t="n"/>
      <c r="D253" s="9" t="n"/>
      <c r="E253" s="13" t="n"/>
      <c r="F253" s="13" t="n"/>
      <c r="G253" s="14">
        <f>IF(D253="","",IFERROR(INDEX('職人マスタ'!$B$5:$B$34,MATCH(D253,'職人マスタ'!$A$5:$A$34,0)),"未登録"))</f>
        <v/>
      </c>
      <c r="H253" s="15">
        <f>IF(D253="","",IFERROR(INDEX('職人マスタ'!$C$5:$C$34,MATCH(D253,'職人マスタ'!$A$5:$A$34,0)),0))</f>
        <v/>
      </c>
      <c r="I253" s="15">
        <f>IF(D253="","",IFERROR(INDEX('職人マスタ'!$D$5:$D$34,MATCH(D253,'職人マスタ'!$A$5:$A$34,0)),0))</f>
        <v/>
      </c>
      <c r="J253" s="15">
        <f>IF(D253="","",N(E253)*N(H253)+N(F253)*N(I253))</f>
        <v/>
      </c>
    </row>
    <row r="254">
      <c r="A254" s="12" t="n"/>
      <c r="B254" s="9" t="n"/>
      <c r="C254" s="9" t="n"/>
      <c r="D254" s="9" t="n"/>
      <c r="E254" s="13" t="n"/>
      <c r="F254" s="13" t="n"/>
      <c r="G254" s="14">
        <f>IF(D254="","",IFERROR(INDEX('職人マスタ'!$B$5:$B$34,MATCH(D254,'職人マスタ'!$A$5:$A$34,0)),"未登録"))</f>
        <v/>
      </c>
      <c r="H254" s="15">
        <f>IF(D254="","",IFERROR(INDEX('職人マスタ'!$C$5:$C$34,MATCH(D254,'職人マスタ'!$A$5:$A$34,0)),0))</f>
        <v/>
      </c>
      <c r="I254" s="15">
        <f>IF(D254="","",IFERROR(INDEX('職人マスタ'!$D$5:$D$34,MATCH(D254,'職人マスタ'!$A$5:$A$34,0)),0))</f>
        <v/>
      </c>
      <c r="J254" s="15">
        <f>IF(D254="","",N(E254)*N(H254)+N(F254)*N(I254))</f>
        <v/>
      </c>
    </row>
    <row r="255">
      <c r="A255" s="12" t="n"/>
      <c r="B255" s="9" t="n"/>
      <c r="C255" s="9" t="n"/>
      <c r="D255" s="9" t="n"/>
      <c r="E255" s="13" t="n"/>
      <c r="F255" s="13" t="n"/>
      <c r="G255" s="14">
        <f>IF(D255="","",IFERROR(INDEX('職人マスタ'!$B$5:$B$34,MATCH(D255,'職人マスタ'!$A$5:$A$34,0)),"未登録"))</f>
        <v/>
      </c>
      <c r="H255" s="15">
        <f>IF(D255="","",IFERROR(INDEX('職人マスタ'!$C$5:$C$34,MATCH(D255,'職人マスタ'!$A$5:$A$34,0)),0))</f>
        <v/>
      </c>
      <c r="I255" s="15">
        <f>IF(D255="","",IFERROR(INDEX('職人マスタ'!$D$5:$D$34,MATCH(D255,'職人マスタ'!$A$5:$A$34,0)),0))</f>
        <v/>
      </c>
      <c r="J255" s="15">
        <f>IF(D255="","",N(E255)*N(H255)+N(F255)*N(I255))</f>
        <v/>
      </c>
    </row>
    <row r="256">
      <c r="A256" s="12" t="n"/>
      <c r="B256" s="9" t="n"/>
      <c r="C256" s="9" t="n"/>
      <c r="D256" s="9" t="n"/>
      <c r="E256" s="13" t="n"/>
      <c r="F256" s="13" t="n"/>
      <c r="G256" s="14">
        <f>IF(D256="","",IFERROR(INDEX('職人マスタ'!$B$5:$B$34,MATCH(D256,'職人マスタ'!$A$5:$A$34,0)),"未登録"))</f>
        <v/>
      </c>
      <c r="H256" s="15">
        <f>IF(D256="","",IFERROR(INDEX('職人マスタ'!$C$5:$C$34,MATCH(D256,'職人マスタ'!$A$5:$A$34,0)),0))</f>
        <v/>
      </c>
      <c r="I256" s="15">
        <f>IF(D256="","",IFERROR(INDEX('職人マスタ'!$D$5:$D$34,MATCH(D256,'職人マスタ'!$A$5:$A$34,0)),0))</f>
        <v/>
      </c>
      <c r="J256" s="15">
        <f>IF(D256="","",N(E256)*N(H256)+N(F256)*N(I256))</f>
        <v/>
      </c>
    </row>
    <row r="257">
      <c r="A257" s="12" t="n"/>
      <c r="B257" s="9" t="n"/>
      <c r="C257" s="9" t="n"/>
      <c r="D257" s="9" t="n"/>
      <c r="E257" s="13" t="n"/>
      <c r="F257" s="13" t="n"/>
      <c r="G257" s="14">
        <f>IF(D257="","",IFERROR(INDEX('職人マスタ'!$B$5:$B$34,MATCH(D257,'職人マスタ'!$A$5:$A$34,0)),"未登録"))</f>
        <v/>
      </c>
      <c r="H257" s="15">
        <f>IF(D257="","",IFERROR(INDEX('職人マスタ'!$C$5:$C$34,MATCH(D257,'職人マスタ'!$A$5:$A$34,0)),0))</f>
        <v/>
      </c>
      <c r="I257" s="15">
        <f>IF(D257="","",IFERROR(INDEX('職人マスタ'!$D$5:$D$34,MATCH(D257,'職人マスタ'!$A$5:$A$34,0)),0))</f>
        <v/>
      </c>
      <c r="J257" s="15">
        <f>IF(D257="","",N(E257)*N(H257)+N(F257)*N(I257))</f>
        <v/>
      </c>
    </row>
    <row r="258">
      <c r="A258" s="12" t="n"/>
      <c r="B258" s="9" t="n"/>
      <c r="C258" s="9" t="n"/>
      <c r="D258" s="9" t="n"/>
      <c r="E258" s="13" t="n"/>
      <c r="F258" s="13" t="n"/>
      <c r="G258" s="14">
        <f>IF(D258="","",IFERROR(INDEX('職人マスタ'!$B$5:$B$34,MATCH(D258,'職人マスタ'!$A$5:$A$34,0)),"未登録"))</f>
        <v/>
      </c>
      <c r="H258" s="15">
        <f>IF(D258="","",IFERROR(INDEX('職人マスタ'!$C$5:$C$34,MATCH(D258,'職人マスタ'!$A$5:$A$34,0)),0))</f>
        <v/>
      </c>
      <c r="I258" s="15">
        <f>IF(D258="","",IFERROR(INDEX('職人マスタ'!$D$5:$D$34,MATCH(D258,'職人マスタ'!$A$5:$A$34,0)),0))</f>
        <v/>
      </c>
      <c r="J258" s="15">
        <f>IF(D258="","",N(E258)*N(H258)+N(F258)*N(I258))</f>
        <v/>
      </c>
    </row>
    <row r="259">
      <c r="A259" s="12" t="n"/>
      <c r="B259" s="9" t="n"/>
      <c r="C259" s="9" t="n"/>
      <c r="D259" s="9" t="n"/>
      <c r="E259" s="13" t="n"/>
      <c r="F259" s="13" t="n"/>
      <c r="G259" s="14">
        <f>IF(D259="","",IFERROR(INDEX('職人マスタ'!$B$5:$B$34,MATCH(D259,'職人マスタ'!$A$5:$A$34,0)),"未登録"))</f>
        <v/>
      </c>
      <c r="H259" s="15">
        <f>IF(D259="","",IFERROR(INDEX('職人マスタ'!$C$5:$C$34,MATCH(D259,'職人マスタ'!$A$5:$A$34,0)),0))</f>
        <v/>
      </c>
      <c r="I259" s="15">
        <f>IF(D259="","",IFERROR(INDEX('職人マスタ'!$D$5:$D$34,MATCH(D259,'職人マスタ'!$A$5:$A$34,0)),0))</f>
        <v/>
      </c>
      <c r="J259" s="15">
        <f>IF(D259="","",N(E259)*N(H259)+N(F259)*N(I259))</f>
        <v/>
      </c>
    </row>
    <row r="260">
      <c r="A260" s="12" t="n"/>
      <c r="B260" s="9" t="n"/>
      <c r="C260" s="9" t="n"/>
      <c r="D260" s="9" t="n"/>
      <c r="E260" s="13" t="n"/>
      <c r="F260" s="13" t="n"/>
      <c r="G260" s="14">
        <f>IF(D260="","",IFERROR(INDEX('職人マスタ'!$B$5:$B$34,MATCH(D260,'職人マスタ'!$A$5:$A$34,0)),"未登録"))</f>
        <v/>
      </c>
      <c r="H260" s="15">
        <f>IF(D260="","",IFERROR(INDEX('職人マスタ'!$C$5:$C$34,MATCH(D260,'職人マスタ'!$A$5:$A$34,0)),0))</f>
        <v/>
      </c>
      <c r="I260" s="15">
        <f>IF(D260="","",IFERROR(INDEX('職人マスタ'!$D$5:$D$34,MATCH(D260,'職人マスタ'!$A$5:$A$34,0)),0))</f>
        <v/>
      </c>
      <c r="J260" s="15">
        <f>IF(D260="","",N(E260)*N(H260)+N(F260)*N(I260))</f>
        <v/>
      </c>
    </row>
    <row r="261">
      <c r="A261" s="12" t="n"/>
      <c r="B261" s="9" t="n"/>
      <c r="C261" s="9" t="n"/>
      <c r="D261" s="9" t="n"/>
      <c r="E261" s="13" t="n"/>
      <c r="F261" s="13" t="n"/>
      <c r="G261" s="14">
        <f>IF(D261="","",IFERROR(INDEX('職人マスタ'!$B$5:$B$34,MATCH(D261,'職人マスタ'!$A$5:$A$34,0)),"未登録"))</f>
        <v/>
      </c>
      <c r="H261" s="15">
        <f>IF(D261="","",IFERROR(INDEX('職人マスタ'!$C$5:$C$34,MATCH(D261,'職人マスタ'!$A$5:$A$34,0)),0))</f>
        <v/>
      </c>
      <c r="I261" s="15">
        <f>IF(D261="","",IFERROR(INDEX('職人マスタ'!$D$5:$D$34,MATCH(D261,'職人マスタ'!$A$5:$A$34,0)),0))</f>
        <v/>
      </c>
      <c r="J261" s="15">
        <f>IF(D261="","",N(E261)*N(H261)+N(F261)*N(I261))</f>
        <v/>
      </c>
    </row>
    <row r="262">
      <c r="A262" s="12" t="n"/>
      <c r="B262" s="9" t="n"/>
      <c r="C262" s="9" t="n"/>
      <c r="D262" s="9" t="n"/>
      <c r="E262" s="13" t="n"/>
      <c r="F262" s="13" t="n"/>
      <c r="G262" s="14">
        <f>IF(D262="","",IFERROR(INDEX('職人マスタ'!$B$5:$B$34,MATCH(D262,'職人マスタ'!$A$5:$A$34,0)),"未登録"))</f>
        <v/>
      </c>
      <c r="H262" s="15">
        <f>IF(D262="","",IFERROR(INDEX('職人マスタ'!$C$5:$C$34,MATCH(D262,'職人マスタ'!$A$5:$A$34,0)),0))</f>
        <v/>
      </c>
      <c r="I262" s="15">
        <f>IF(D262="","",IFERROR(INDEX('職人マスタ'!$D$5:$D$34,MATCH(D262,'職人マスタ'!$A$5:$A$34,0)),0))</f>
        <v/>
      </c>
      <c r="J262" s="15">
        <f>IF(D262="","",N(E262)*N(H262)+N(F262)*N(I262))</f>
        <v/>
      </c>
    </row>
    <row r="263">
      <c r="A263" s="12" t="n"/>
      <c r="B263" s="9" t="n"/>
      <c r="C263" s="9" t="n"/>
      <c r="D263" s="9" t="n"/>
      <c r="E263" s="13" t="n"/>
      <c r="F263" s="13" t="n"/>
      <c r="G263" s="14">
        <f>IF(D263="","",IFERROR(INDEX('職人マスタ'!$B$5:$B$34,MATCH(D263,'職人マスタ'!$A$5:$A$34,0)),"未登録"))</f>
        <v/>
      </c>
      <c r="H263" s="15">
        <f>IF(D263="","",IFERROR(INDEX('職人マスタ'!$C$5:$C$34,MATCH(D263,'職人マスタ'!$A$5:$A$34,0)),0))</f>
        <v/>
      </c>
      <c r="I263" s="15">
        <f>IF(D263="","",IFERROR(INDEX('職人マスタ'!$D$5:$D$34,MATCH(D263,'職人マスタ'!$A$5:$A$34,0)),0))</f>
        <v/>
      </c>
      <c r="J263" s="15">
        <f>IF(D263="","",N(E263)*N(H263)+N(F263)*N(I263))</f>
        <v/>
      </c>
    </row>
    <row r="264">
      <c r="A264" s="12" t="n"/>
      <c r="B264" s="9" t="n"/>
      <c r="C264" s="9" t="n"/>
      <c r="D264" s="9" t="n"/>
      <c r="E264" s="13" t="n"/>
      <c r="F264" s="13" t="n"/>
      <c r="G264" s="14">
        <f>IF(D264="","",IFERROR(INDEX('職人マスタ'!$B$5:$B$34,MATCH(D264,'職人マスタ'!$A$5:$A$34,0)),"未登録"))</f>
        <v/>
      </c>
      <c r="H264" s="15">
        <f>IF(D264="","",IFERROR(INDEX('職人マスタ'!$C$5:$C$34,MATCH(D264,'職人マスタ'!$A$5:$A$34,0)),0))</f>
        <v/>
      </c>
      <c r="I264" s="15">
        <f>IF(D264="","",IFERROR(INDEX('職人マスタ'!$D$5:$D$34,MATCH(D264,'職人マスタ'!$A$5:$A$34,0)),0))</f>
        <v/>
      </c>
      <c r="J264" s="15">
        <f>IF(D264="","",N(E264)*N(H264)+N(F264)*N(I264))</f>
        <v/>
      </c>
    </row>
    <row r="265">
      <c r="A265" s="12" t="n"/>
      <c r="B265" s="9" t="n"/>
      <c r="C265" s="9" t="n"/>
      <c r="D265" s="9" t="n"/>
      <c r="E265" s="13" t="n"/>
      <c r="F265" s="13" t="n"/>
      <c r="G265" s="14">
        <f>IF(D265="","",IFERROR(INDEX('職人マスタ'!$B$5:$B$34,MATCH(D265,'職人マスタ'!$A$5:$A$34,0)),"未登録"))</f>
        <v/>
      </c>
      <c r="H265" s="15">
        <f>IF(D265="","",IFERROR(INDEX('職人マスタ'!$C$5:$C$34,MATCH(D265,'職人マスタ'!$A$5:$A$34,0)),0))</f>
        <v/>
      </c>
      <c r="I265" s="15">
        <f>IF(D265="","",IFERROR(INDEX('職人マスタ'!$D$5:$D$34,MATCH(D265,'職人マスタ'!$A$5:$A$34,0)),0))</f>
        <v/>
      </c>
      <c r="J265" s="15">
        <f>IF(D265="","",N(E265)*N(H265)+N(F265)*N(I265))</f>
        <v/>
      </c>
    </row>
    <row r="266">
      <c r="A266" s="12" t="n"/>
      <c r="B266" s="9" t="n"/>
      <c r="C266" s="9" t="n"/>
      <c r="D266" s="9" t="n"/>
      <c r="E266" s="13" t="n"/>
      <c r="F266" s="13" t="n"/>
      <c r="G266" s="14">
        <f>IF(D266="","",IFERROR(INDEX('職人マスタ'!$B$5:$B$34,MATCH(D266,'職人マスタ'!$A$5:$A$34,0)),"未登録"))</f>
        <v/>
      </c>
      <c r="H266" s="15">
        <f>IF(D266="","",IFERROR(INDEX('職人マスタ'!$C$5:$C$34,MATCH(D266,'職人マスタ'!$A$5:$A$34,0)),0))</f>
        <v/>
      </c>
      <c r="I266" s="15">
        <f>IF(D266="","",IFERROR(INDEX('職人マスタ'!$D$5:$D$34,MATCH(D266,'職人マスタ'!$A$5:$A$34,0)),0))</f>
        <v/>
      </c>
      <c r="J266" s="15">
        <f>IF(D266="","",N(E266)*N(H266)+N(F266)*N(I266))</f>
        <v/>
      </c>
    </row>
    <row r="267">
      <c r="A267" s="12" t="n"/>
      <c r="B267" s="9" t="n"/>
      <c r="C267" s="9" t="n"/>
      <c r="D267" s="9" t="n"/>
      <c r="E267" s="13" t="n"/>
      <c r="F267" s="13" t="n"/>
      <c r="G267" s="14">
        <f>IF(D267="","",IFERROR(INDEX('職人マスタ'!$B$5:$B$34,MATCH(D267,'職人マスタ'!$A$5:$A$34,0)),"未登録"))</f>
        <v/>
      </c>
      <c r="H267" s="15">
        <f>IF(D267="","",IFERROR(INDEX('職人マスタ'!$C$5:$C$34,MATCH(D267,'職人マスタ'!$A$5:$A$34,0)),0))</f>
        <v/>
      </c>
      <c r="I267" s="15">
        <f>IF(D267="","",IFERROR(INDEX('職人マスタ'!$D$5:$D$34,MATCH(D267,'職人マスタ'!$A$5:$A$34,0)),0))</f>
        <v/>
      </c>
      <c r="J267" s="15">
        <f>IF(D267="","",N(E267)*N(H267)+N(F267)*N(I267))</f>
        <v/>
      </c>
    </row>
    <row r="268">
      <c r="A268" s="12" t="n"/>
      <c r="B268" s="9" t="n"/>
      <c r="C268" s="9" t="n"/>
      <c r="D268" s="9" t="n"/>
      <c r="E268" s="13" t="n"/>
      <c r="F268" s="13" t="n"/>
      <c r="G268" s="14">
        <f>IF(D268="","",IFERROR(INDEX('職人マスタ'!$B$5:$B$34,MATCH(D268,'職人マスタ'!$A$5:$A$34,0)),"未登録"))</f>
        <v/>
      </c>
      <c r="H268" s="15">
        <f>IF(D268="","",IFERROR(INDEX('職人マスタ'!$C$5:$C$34,MATCH(D268,'職人マスタ'!$A$5:$A$34,0)),0))</f>
        <v/>
      </c>
      <c r="I268" s="15">
        <f>IF(D268="","",IFERROR(INDEX('職人マスタ'!$D$5:$D$34,MATCH(D268,'職人マスタ'!$A$5:$A$34,0)),0))</f>
        <v/>
      </c>
      <c r="J268" s="15">
        <f>IF(D268="","",N(E268)*N(H268)+N(F268)*N(I268))</f>
        <v/>
      </c>
    </row>
    <row r="269">
      <c r="A269" s="12" t="n"/>
      <c r="B269" s="9" t="n"/>
      <c r="C269" s="9" t="n"/>
      <c r="D269" s="9" t="n"/>
      <c r="E269" s="13" t="n"/>
      <c r="F269" s="13" t="n"/>
      <c r="G269" s="14">
        <f>IF(D269="","",IFERROR(INDEX('職人マスタ'!$B$5:$B$34,MATCH(D269,'職人マスタ'!$A$5:$A$34,0)),"未登録"))</f>
        <v/>
      </c>
      <c r="H269" s="15">
        <f>IF(D269="","",IFERROR(INDEX('職人マスタ'!$C$5:$C$34,MATCH(D269,'職人マスタ'!$A$5:$A$34,0)),0))</f>
        <v/>
      </c>
      <c r="I269" s="15">
        <f>IF(D269="","",IFERROR(INDEX('職人マスタ'!$D$5:$D$34,MATCH(D269,'職人マスタ'!$A$5:$A$34,0)),0))</f>
        <v/>
      </c>
      <c r="J269" s="15">
        <f>IF(D269="","",N(E269)*N(H269)+N(F269)*N(I269))</f>
        <v/>
      </c>
    </row>
    <row r="270">
      <c r="A270" s="12" t="n"/>
      <c r="B270" s="9" t="n"/>
      <c r="C270" s="9" t="n"/>
      <c r="D270" s="9" t="n"/>
      <c r="E270" s="13" t="n"/>
      <c r="F270" s="13" t="n"/>
      <c r="G270" s="14">
        <f>IF(D270="","",IFERROR(INDEX('職人マスタ'!$B$5:$B$34,MATCH(D270,'職人マスタ'!$A$5:$A$34,0)),"未登録"))</f>
        <v/>
      </c>
      <c r="H270" s="15">
        <f>IF(D270="","",IFERROR(INDEX('職人マスタ'!$C$5:$C$34,MATCH(D270,'職人マスタ'!$A$5:$A$34,0)),0))</f>
        <v/>
      </c>
      <c r="I270" s="15">
        <f>IF(D270="","",IFERROR(INDEX('職人マスタ'!$D$5:$D$34,MATCH(D270,'職人マスタ'!$A$5:$A$34,0)),0))</f>
        <v/>
      </c>
      <c r="J270" s="15">
        <f>IF(D270="","",N(E270)*N(H270)+N(F270)*N(I270))</f>
        <v/>
      </c>
    </row>
    <row r="271">
      <c r="A271" s="12" t="n"/>
      <c r="B271" s="9" t="n"/>
      <c r="C271" s="9" t="n"/>
      <c r="D271" s="9" t="n"/>
      <c r="E271" s="13" t="n"/>
      <c r="F271" s="13" t="n"/>
      <c r="G271" s="14">
        <f>IF(D271="","",IFERROR(INDEX('職人マスタ'!$B$5:$B$34,MATCH(D271,'職人マスタ'!$A$5:$A$34,0)),"未登録"))</f>
        <v/>
      </c>
      <c r="H271" s="15">
        <f>IF(D271="","",IFERROR(INDEX('職人マスタ'!$C$5:$C$34,MATCH(D271,'職人マスタ'!$A$5:$A$34,0)),0))</f>
        <v/>
      </c>
      <c r="I271" s="15">
        <f>IF(D271="","",IFERROR(INDEX('職人マスタ'!$D$5:$D$34,MATCH(D271,'職人マスタ'!$A$5:$A$34,0)),0))</f>
        <v/>
      </c>
      <c r="J271" s="15">
        <f>IF(D271="","",N(E271)*N(H271)+N(F271)*N(I271))</f>
        <v/>
      </c>
    </row>
    <row r="272">
      <c r="A272" s="12" t="n"/>
      <c r="B272" s="9" t="n"/>
      <c r="C272" s="9" t="n"/>
      <c r="D272" s="9" t="n"/>
      <c r="E272" s="13" t="n"/>
      <c r="F272" s="13" t="n"/>
      <c r="G272" s="14">
        <f>IF(D272="","",IFERROR(INDEX('職人マスタ'!$B$5:$B$34,MATCH(D272,'職人マスタ'!$A$5:$A$34,0)),"未登録"))</f>
        <v/>
      </c>
      <c r="H272" s="15">
        <f>IF(D272="","",IFERROR(INDEX('職人マスタ'!$C$5:$C$34,MATCH(D272,'職人マスタ'!$A$5:$A$34,0)),0))</f>
        <v/>
      </c>
      <c r="I272" s="15">
        <f>IF(D272="","",IFERROR(INDEX('職人マスタ'!$D$5:$D$34,MATCH(D272,'職人マスタ'!$A$5:$A$34,0)),0))</f>
        <v/>
      </c>
      <c r="J272" s="15">
        <f>IF(D272="","",N(E272)*N(H272)+N(F272)*N(I272))</f>
        <v/>
      </c>
    </row>
    <row r="273">
      <c r="A273" s="12" t="n"/>
      <c r="B273" s="9" t="n"/>
      <c r="C273" s="9" t="n"/>
      <c r="D273" s="9" t="n"/>
      <c r="E273" s="13" t="n"/>
      <c r="F273" s="13" t="n"/>
      <c r="G273" s="14">
        <f>IF(D273="","",IFERROR(INDEX('職人マスタ'!$B$5:$B$34,MATCH(D273,'職人マスタ'!$A$5:$A$34,0)),"未登録"))</f>
        <v/>
      </c>
      <c r="H273" s="15">
        <f>IF(D273="","",IFERROR(INDEX('職人マスタ'!$C$5:$C$34,MATCH(D273,'職人マスタ'!$A$5:$A$34,0)),0))</f>
        <v/>
      </c>
      <c r="I273" s="15">
        <f>IF(D273="","",IFERROR(INDEX('職人マスタ'!$D$5:$D$34,MATCH(D273,'職人マスタ'!$A$5:$A$34,0)),0))</f>
        <v/>
      </c>
      <c r="J273" s="15">
        <f>IF(D273="","",N(E273)*N(H273)+N(F273)*N(I273))</f>
        <v/>
      </c>
    </row>
    <row r="274">
      <c r="A274" s="12" t="n"/>
      <c r="B274" s="9" t="n"/>
      <c r="C274" s="9" t="n"/>
      <c r="D274" s="9" t="n"/>
      <c r="E274" s="13" t="n"/>
      <c r="F274" s="13" t="n"/>
      <c r="G274" s="14">
        <f>IF(D274="","",IFERROR(INDEX('職人マスタ'!$B$5:$B$34,MATCH(D274,'職人マスタ'!$A$5:$A$34,0)),"未登録"))</f>
        <v/>
      </c>
      <c r="H274" s="15">
        <f>IF(D274="","",IFERROR(INDEX('職人マスタ'!$C$5:$C$34,MATCH(D274,'職人マスタ'!$A$5:$A$34,0)),0))</f>
        <v/>
      </c>
      <c r="I274" s="15">
        <f>IF(D274="","",IFERROR(INDEX('職人マスタ'!$D$5:$D$34,MATCH(D274,'職人マスタ'!$A$5:$A$34,0)),0))</f>
        <v/>
      </c>
      <c r="J274" s="15">
        <f>IF(D274="","",N(E274)*N(H274)+N(F274)*N(I274))</f>
        <v/>
      </c>
    </row>
    <row r="275">
      <c r="A275" s="12" t="n"/>
      <c r="B275" s="9" t="n"/>
      <c r="C275" s="9" t="n"/>
      <c r="D275" s="9" t="n"/>
      <c r="E275" s="13" t="n"/>
      <c r="F275" s="13" t="n"/>
      <c r="G275" s="14">
        <f>IF(D275="","",IFERROR(INDEX('職人マスタ'!$B$5:$B$34,MATCH(D275,'職人マスタ'!$A$5:$A$34,0)),"未登録"))</f>
        <v/>
      </c>
      <c r="H275" s="15">
        <f>IF(D275="","",IFERROR(INDEX('職人マスタ'!$C$5:$C$34,MATCH(D275,'職人マスタ'!$A$5:$A$34,0)),0))</f>
        <v/>
      </c>
      <c r="I275" s="15">
        <f>IF(D275="","",IFERROR(INDEX('職人マスタ'!$D$5:$D$34,MATCH(D275,'職人マスタ'!$A$5:$A$34,0)),0))</f>
        <v/>
      </c>
      <c r="J275" s="15">
        <f>IF(D275="","",N(E275)*N(H275)+N(F275)*N(I275))</f>
        <v/>
      </c>
    </row>
    <row r="276">
      <c r="A276" s="12" t="n"/>
      <c r="B276" s="9" t="n"/>
      <c r="C276" s="9" t="n"/>
      <c r="D276" s="9" t="n"/>
      <c r="E276" s="13" t="n"/>
      <c r="F276" s="13" t="n"/>
      <c r="G276" s="14">
        <f>IF(D276="","",IFERROR(INDEX('職人マスタ'!$B$5:$B$34,MATCH(D276,'職人マスタ'!$A$5:$A$34,0)),"未登録"))</f>
        <v/>
      </c>
      <c r="H276" s="15">
        <f>IF(D276="","",IFERROR(INDEX('職人マスタ'!$C$5:$C$34,MATCH(D276,'職人マスタ'!$A$5:$A$34,0)),0))</f>
        <v/>
      </c>
      <c r="I276" s="15">
        <f>IF(D276="","",IFERROR(INDEX('職人マスタ'!$D$5:$D$34,MATCH(D276,'職人マスタ'!$A$5:$A$34,0)),0))</f>
        <v/>
      </c>
      <c r="J276" s="15">
        <f>IF(D276="","",N(E276)*N(H276)+N(F276)*N(I276))</f>
        <v/>
      </c>
    </row>
    <row r="277">
      <c r="A277" s="12" t="n"/>
      <c r="B277" s="9" t="n"/>
      <c r="C277" s="9" t="n"/>
      <c r="D277" s="9" t="n"/>
      <c r="E277" s="13" t="n"/>
      <c r="F277" s="13" t="n"/>
      <c r="G277" s="14">
        <f>IF(D277="","",IFERROR(INDEX('職人マスタ'!$B$5:$B$34,MATCH(D277,'職人マスタ'!$A$5:$A$34,0)),"未登録"))</f>
        <v/>
      </c>
      <c r="H277" s="15">
        <f>IF(D277="","",IFERROR(INDEX('職人マスタ'!$C$5:$C$34,MATCH(D277,'職人マスタ'!$A$5:$A$34,0)),0))</f>
        <v/>
      </c>
      <c r="I277" s="15">
        <f>IF(D277="","",IFERROR(INDEX('職人マスタ'!$D$5:$D$34,MATCH(D277,'職人マスタ'!$A$5:$A$34,0)),0))</f>
        <v/>
      </c>
      <c r="J277" s="15">
        <f>IF(D277="","",N(E277)*N(H277)+N(F277)*N(I277))</f>
        <v/>
      </c>
    </row>
    <row r="278">
      <c r="A278" s="12" t="n"/>
      <c r="B278" s="9" t="n"/>
      <c r="C278" s="9" t="n"/>
      <c r="D278" s="9" t="n"/>
      <c r="E278" s="13" t="n"/>
      <c r="F278" s="13" t="n"/>
      <c r="G278" s="14">
        <f>IF(D278="","",IFERROR(INDEX('職人マスタ'!$B$5:$B$34,MATCH(D278,'職人マスタ'!$A$5:$A$34,0)),"未登録"))</f>
        <v/>
      </c>
      <c r="H278" s="15">
        <f>IF(D278="","",IFERROR(INDEX('職人マスタ'!$C$5:$C$34,MATCH(D278,'職人マスタ'!$A$5:$A$34,0)),0))</f>
        <v/>
      </c>
      <c r="I278" s="15">
        <f>IF(D278="","",IFERROR(INDEX('職人マスタ'!$D$5:$D$34,MATCH(D278,'職人マスタ'!$A$5:$A$34,0)),0))</f>
        <v/>
      </c>
      <c r="J278" s="15">
        <f>IF(D278="","",N(E278)*N(H278)+N(F278)*N(I278))</f>
        <v/>
      </c>
    </row>
    <row r="279">
      <c r="A279" s="12" t="n"/>
      <c r="B279" s="9" t="n"/>
      <c r="C279" s="9" t="n"/>
      <c r="D279" s="9" t="n"/>
      <c r="E279" s="13" t="n"/>
      <c r="F279" s="13" t="n"/>
      <c r="G279" s="14">
        <f>IF(D279="","",IFERROR(INDEX('職人マスタ'!$B$5:$B$34,MATCH(D279,'職人マスタ'!$A$5:$A$34,0)),"未登録"))</f>
        <v/>
      </c>
      <c r="H279" s="15">
        <f>IF(D279="","",IFERROR(INDEX('職人マスタ'!$C$5:$C$34,MATCH(D279,'職人マスタ'!$A$5:$A$34,0)),0))</f>
        <v/>
      </c>
      <c r="I279" s="15">
        <f>IF(D279="","",IFERROR(INDEX('職人マスタ'!$D$5:$D$34,MATCH(D279,'職人マスタ'!$A$5:$A$34,0)),0))</f>
        <v/>
      </c>
      <c r="J279" s="15">
        <f>IF(D279="","",N(E279)*N(H279)+N(F279)*N(I279))</f>
        <v/>
      </c>
    </row>
    <row r="280">
      <c r="A280" s="12" t="n"/>
      <c r="B280" s="9" t="n"/>
      <c r="C280" s="9" t="n"/>
      <c r="D280" s="9" t="n"/>
      <c r="E280" s="13" t="n"/>
      <c r="F280" s="13" t="n"/>
      <c r="G280" s="14">
        <f>IF(D280="","",IFERROR(INDEX('職人マスタ'!$B$5:$B$34,MATCH(D280,'職人マスタ'!$A$5:$A$34,0)),"未登録"))</f>
        <v/>
      </c>
      <c r="H280" s="15">
        <f>IF(D280="","",IFERROR(INDEX('職人マスタ'!$C$5:$C$34,MATCH(D280,'職人マスタ'!$A$5:$A$34,0)),0))</f>
        <v/>
      </c>
      <c r="I280" s="15">
        <f>IF(D280="","",IFERROR(INDEX('職人マスタ'!$D$5:$D$34,MATCH(D280,'職人マスタ'!$A$5:$A$34,0)),0))</f>
        <v/>
      </c>
      <c r="J280" s="15">
        <f>IF(D280="","",N(E280)*N(H280)+N(F280)*N(I280))</f>
        <v/>
      </c>
    </row>
    <row r="281">
      <c r="A281" s="12" t="n"/>
      <c r="B281" s="9" t="n"/>
      <c r="C281" s="9" t="n"/>
      <c r="D281" s="9" t="n"/>
      <c r="E281" s="13" t="n"/>
      <c r="F281" s="13" t="n"/>
      <c r="G281" s="14">
        <f>IF(D281="","",IFERROR(INDEX('職人マスタ'!$B$5:$B$34,MATCH(D281,'職人マスタ'!$A$5:$A$34,0)),"未登録"))</f>
        <v/>
      </c>
      <c r="H281" s="15">
        <f>IF(D281="","",IFERROR(INDEX('職人マスタ'!$C$5:$C$34,MATCH(D281,'職人マスタ'!$A$5:$A$34,0)),0))</f>
        <v/>
      </c>
      <c r="I281" s="15">
        <f>IF(D281="","",IFERROR(INDEX('職人マスタ'!$D$5:$D$34,MATCH(D281,'職人マスタ'!$A$5:$A$34,0)),0))</f>
        <v/>
      </c>
      <c r="J281" s="15">
        <f>IF(D281="","",N(E281)*N(H281)+N(F281)*N(I281))</f>
        <v/>
      </c>
    </row>
    <row r="282">
      <c r="A282" s="12" t="n"/>
      <c r="B282" s="9" t="n"/>
      <c r="C282" s="9" t="n"/>
      <c r="D282" s="9" t="n"/>
      <c r="E282" s="13" t="n"/>
      <c r="F282" s="13" t="n"/>
      <c r="G282" s="14">
        <f>IF(D282="","",IFERROR(INDEX('職人マスタ'!$B$5:$B$34,MATCH(D282,'職人マスタ'!$A$5:$A$34,0)),"未登録"))</f>
        <v/>
      </c>
      <c r="H282" s="15">
        <f>IF(D282="","",IFERROR(INDEX('職人マスタ'!$C$5:$C$34,MATCH(D282,'職人マスタ'!$A$5:$A$34,0)),0))</f>
        <v/>
      </c>
      <c r="I282" s="15">
        <f>IF(D282="","",IFERROR(INDEX('職人マスタ'!$D$5:$D$34,MATCH(D282,'職人マスタ'!$A$5:$A$34,0)),0))</f>
        <v/>
      </c>
      <c r="J282" s="15">
        <f>IF(D282="","",N(E282)*N(H282)+N(F282)*N(I282))</f>
        <v/>
      </c>
    </row>
    <row r="283">
      <c r="A283" s="12" t="n"/>
      <c r="B283" s="9" t="n"/>
      <c r="C283" s="9" t="n"/>
      <c r="D283" s="9" t="n"/>
      <c r="E283" s="13" t="n"/>
      <c r="F283" s="13" t="n"/>
      <c r="G283" s="14">
        <f>IF(D283="","",IFERROR(INDEX('職人マスタ'!$B$5:$B$34,MATCH(D283,'職人マスタ'!$A$5:$A$34,0)),"未登録"))</f>
        <v/>
      </c>
      <c r="H283" s="15">
        <f>IF(D283="","",IFERROR(INDEX('職人マスタ'!$C$5:$C$34,MATCH(D283,'職人マスタ'!$A$5:$A$34,0)),0))</f>
        <v/>
      </c>
      <c r="I283" s="15">
        <f>IF(D283="","",IFERROR(INDEX('職人マスタ'!$D$5:$D$34,MATCH(D283,'職人マスタ'!$A$5:$A$34,0)),0))</f>
        <v/>
      </c>
      <c r="J283" s="15">
        <f>IF(D283="","",N(E283)*N(H283)+N(F283)*N(I283))</f>
        <v/>
      </c>
    </row>
    <row r="284">
      <c r="A284" s="12" t="n"/>
      <c r="B284" s="9" t="n"/>
      <c r="C284" s="9" t="n"/>
      <c r="D284" s="9" t="n"/>
      <c r="E284" s="13" t="n"/>
      <c r="F284" s="13" t="n"/>
      <c r="G284" s="14">
        <f>IF(D284="","",IFERROR(INDEX('職人マスタ'!$B$5:$B$34,MATCH(D284,'職人マスタ'!$A$5:$A$34,0)),"未登録"))</f>
        <v/>
      </c>
      <c r="H284" s="15">
        <f>IF(D284="","",IFERROR(INDEX('職人マスタ'!$C$5:$C$34,MATCH(D284,'職人マスタ'!$A$5:$A$34,0)),0))</f>
        <v/>
      </c>
      <c r="I284" s="15">
        <f>IF(D284="","",IFERROR(INDEX('職人マスタ'!$D$5:$D$34,MATCH(D284,'職人マスタ'!$A$5:$A$34,0)),0))</f>
        <v/>
      </c>
      <c r="J284" s="15">
        <f>IF(D284="","",N(E284)*N(H284)+N(F284)*N(I284))</f>
        <v/>
      </c>
    </row>
    <row r="285">
      <c r="A285" s="12" t="n"/>
      <c r="B285" s="9" t="n"/>
      <c r="C285" s="9" t="n"/>
      <c r="D285" s="9" t="n"/>
      <c r="E285" s="13" t="n"/>
      <c r="F285" s="13" t="n"/>
      <c r="G285" s="14">
        <f>IF(D285="","",IFERROR(INDEX('職人マスタ'!$B$5:$B$34,MATCH(D285,'職人マスタ'!$A$5:$A$34,0)),"未登録"))</f>
        <v/>
      </c>
      <c r="H285" s="15">
        <f>IF(D285="","",IFERROR(INDEX('職人マスタ'!$C$5:$C$34,MATCH(D285,'職人マスタ'!$A$5:$A$34,0)),0))</f>
        <v/>
      </c>
      <c r="I285" s="15">
        <f>IF(D285="","",IFERROR(INDEX('職人マスタ'!$D$5:$D$34,MATCH(D285,'職人マスタ'!$A$5:$A$34,0)),0))</f>
        <v/>
      </c>
      <c r="J285" s="15">
        <f>IF(D285="","",N(E285)*N(H285)+N(F285)*N(I285))</f>
        <v/>
      </c>
    </row>
    <row r="286">
      <c r="A286" s="12" t="n"/>
      <c r="B286" s="9" t="n"/>
      <c r="C286" s="9" t="n"/>
      <c r="D286" s="9" t="n"/>
      <c r="E286" s="13" t="n"/>
      <c r="F286" s="13" t="n"/>
      <c r="G286" s="14">
        <f>IF(D286="","",IFERROR(INDEX('職人マスタ'!$B$5:$B$34,MATCH(D286,'職人マスタ'!$A$5:$A$34,0)),"未登録"))</f>
        <v/>
      </c>
      <c r="H286" s="15">
        <f>IF(D286="","",IFERROR(INDEX('職人マスタ'!$C$5:$C$34,MATCH(D286,'職人マスタ'!$A$5:$A$34,0)),0))</f>
        <v/>
      </c>
      <c r="I286" s="15">
        <f>IF(D286="","",IFERROR(INDEX('職人マスタ'!$D$5:$D$34,MATCH(D286,'職人マスタ'!$A$5:$A$34,0)),0))</f>
        <v/>
      </c>
      <c r="J286" s="15">
        <f>IF(D286="","",N(E286)*N(H286)+N(F286)*N(I286))</f>
        <v/>
      </c>
    </row>
    <row r="287">
      <c r="A287" s="12" t="n"/>
      <c r="B287" s="9" t="n"/>
      <c r="C287" s="9" t="n"/>
      <c r="D287" s="9" t="n"/>
      <c r="E287" s="13" t="n"/>
      <c r="F287" s="13" t="n"/>
      <c r="G287" s="14">
        <f>IF(D287="","",IFERROR(INDEX('職人マスタ'!$B$5:$B$34,MATCH(D287,'職人マスタ'!$A$5:$A$34,0)),"未登録"))</f>
        <v/>
      </c>
      <c r="H287" s="15">
        <f>IF(D287="","",IFERROR(INDEX('職人マスタ'!$C$5:$C$34,MATCH(D287,'職人マスタ'!$A$5:$A$34,0)),0))</f>
        <v/>
      </c>
      <c r="I287" s="15">
        <f>IF(D287="","",IFERROR(INDEX('職人マスタ'!$D$5:$D$34,MATCH(D287,'職人マスタ'!$A$5:$A$34,0)),0))</f>
        <v/>
      </c>
      <c r="J287" s="15">
        <f>IF(D287="","",N(E287)*N(H287)+N(F287)*N(I287))</f>
        <v/>
      </c>
    </row>
    <row r="288">
      <c r="A288" s="12" t="n"/>
      <c r="B288" s="9" t="n"/>
      <c r="C288" s="9" t="n"/>
      <c r="D288" s="9" t="n"/>
      <c r="E288" s="13" t="n"/>
      <c r="F288" s="13" t="n"/>
      <c r="G288" s="14">
        <f>IF(D288="","",IFERROR(INDEX('職人マスタ'!$B$5:$B$34,MATCH(D288,'職人マスタ'!$A$5:$A$34,0)),"未登録"))</f>
        <v/>
      </c>
      <c r="H288" s="15">
        <f>IF(D288="","",IFERROR(INDEX('職人マスタ'!$C$5:$C$34,MATCH(D288,'職人マスタ'!$A$5:$A$34,0)),0))</f>
        <v/>
      </c>
      <c r="I288" s="15">
        <f>IF(D288="","",IFERROR(INDEX('職人マスタ'!$D$5:$D$34,MATCH(D288,'職人マスタ'!$A$5:$A$34,0)),0))</f>
        <v/>
      </c>
      <c r="J288" s="15">
        <f>IF(D288="","",N(E288)*N(H288)+N(F288)*N(I288))</f>
        <v/>
      </c>
    </row>
    <row r="289">
      <c r="A289" s="12" t="n"/>
      <c r="B289" s="9" t="n"/>
      <c r="C289" s="9" t="n"/>
      <c r="D289" s="9" t="n"/>
      <c r="E289" s="13" t="n"/>
      <c r="F289" s="13" t="n"/>
      <c r="G289" s="14">
        <f>IF(D289="","",IFERROR(INDEX('職人マスタ'!$B$5:$B$34,MATCH(D289,'職人マスタ'!$A$5:$A$34,0)),"未登録"))</f>
        <v/>
      </c>
      <c r="H289" s="15">
        <f>IF(D289="","",IFERROR(INDEX('職人マスタ'!$C$5:$C$34,MATCH(D289,'職人マスタ'!$A$5:$A$34,0)),0))</f>
        <v/>
      </c>
      <c r="I289" s="15">
        <f>IF(D289="","",IFERROR(INDEX('職人マスタ'!$D$5:$D$34,MATCH(D289,'職人マスタ'!$A$5:$A$34,0)),0))</f>
        <v/>
      </c>
      <c r="J289" s="15">
        <f>IF(D289="","",N(E289)*N(H289)+N(F289)*N(I289))</f>
        <v/>
      </c>
    </row>
    <row r="290">
      <c r="A290" s="12" t="n"/>
      <c r="B290" s="9" t="n"/>
      <c r="C290" s="9" t="n"/>
      <c r="D290" s="9" t="n"/>
      <c r="E290" s="13" t="n"/>
      <c r="F290" s="13" t="n"/>
      <c r="G290" s="14">
        <f>IF(D290="","",IFERROR(INDEX('職人マスタ'!$B$5:$B$34,MATCH(D290,'職人マスタ'!$A$5:$A$34,0)),"未登録"))</f>
        <v/>
      </c>
      <c r="H290" s="15">
        <f>IF(D290="","",IFERROR(INDEX('職人マスタ'!$C$5:$C$34,MATCH(D290,'職人マスタ'!$A$5:$A$34,0)),0))</f>
        <v/>
      </c>
      <c r="I290" s="15">
        <f>IF(D290="","",IFERROR(INDEX('職人マスタ'!$D$5:$D$34,MATCH(D290,'職人マスタ'!$A$5:$A$34,0)),0))</f>
        <v/>
      </c>
      <c r="J290" s="15">
        <f>IF(D290="","",N(E290)*N(H290)+N(F290)*N(I290))</f>
        <v/>
      </c>
    </row>
    <row r="291">
      <c r="A291" s="12" t="n"/>
      <c r="B291" s="9" t="n"/>
      <c r="C291" s="9" t="n"/>
      <c r="D291" s="9" t="n"/>
      <c r="E291" s="13" t="n"/>
      <c r="F291" s="13" t="n"/>
      <c r="G291" s="14">
        <f>IF(D291="","",IFERROR(INDEX('職人マスタ'!$B$5:$B$34,MATCH(D291,'職人マスタ'!$A$5:$A$34,0)),"未登録"))</f>
        <v/>
      </c>
      <c r="H291" s="15">
        <f>IF(D291="","",IFERROR(INDEX('職人マスタ'!$C$5:$C$34,MATCH(D291,'職人マスタ'!$A$5:$A$34,0)),0))</f>
        <v/>
      </c>
      <c r="I291" s="15">
        <f>IF(D291="","",IFERROR(INDEX('職人マスタ'!$D$5:$D$34,MATCH(D291,'職人マスタ'!$A$5:$A$34,0)),0))</f>
        <v/>
      </c>
      <c r="J291" s="15">
        <f>IF(D291="","",N(E291)*N(H291)+N(F291)*N(I291))</f>
        <v/>
      </c>
    </row>
    <row r="292">
      <c r="A292" s="12" t="n"/>
      <c r="B292" s="9" t="n"/>
      <c r="C292" s="9" t="n"/>
      <c r="D292" s="9" t="n"/>
      <c r="E292" s="13" t="n"/>
      <c r="F292" s="13" t="n"/>
      <c r="G292" s="14">
        <f>IF(D292="","",IFERROR(INDEX('職人マスタ'!$B$5:$B$34,MATCH(D292,'職人マスタ'!$A$5:$A$34,0)),"未登録"))</f>
        <v/>
      </c>
      <c r="H292" s="15">
        <f>IF(D292="","",IFERROR(INDEX('職人マスタ'!$C$5:$C$34,MATCH(D292,'職人マスタ'!$A$5:$A$34,0)),0))</f>
        <v/>
      </c>
      <c r="I292" s="15">
        <f>IF(D292="","",IFERROR(INDEX('職人マスタ'!$D$5:$D$34,MATCH(D292,'職人マスタ'!$A$5:$A$34,0)),0))</f>
        <v/>
      </c>
      <c r="J292" s="15">
        <f>IF(D292="","",N(E292)*N(H292)+N(F292)*N(I292))</f>
        <v/>
      </c>
    </row>
    <row r="293">
      <c r="A293" s="12" t="n"/>
      <c r="B293" s="9" t="n"/>
      <c r="C293" s="9" t="n"/>
      <c r="D293" s="9" t="n"/>
      <c r="E293" s="13" t="n"/>
      <c r="F293" s="13" t="n"/>
      <c r="G293" s="14">
        <f>IF(D293="","",IFERROR(INDEX('職人マスタ'!$B$5:$B$34,MATCH(D293,'職人マスタ'!$A$5:$A$34,0)),"未登録"))</f>
        <v/>
      </c>
      <c r="H293" s="15">
        <f>IF(D293="","",IFERROR(INDEX('職人マスタ'!$C$5:$C$34,MATCH(D293,'職人マスタ'!$A$5:$A$34,0)),0))</f>
        <v/>
      </c>
      <c r="I293" s="15">
        <f>IF(D293="","",IFERROR(INDEX('職人マスタ'!$D$5:$D$34,MATCH(D293,'職人マスタ'!$A$5:$A$34,0)),0))</f>
        <v/>
      </c>
      <c r="J293" s="15">
        <f>IF(D293="","",N(E293)*N(H293)+N(F293)*N(I293))</f>
        <v/>
      </c>
    </row>
    <row r="294">
      <c r="A294" s="12" t="n"/>
      <c r="B294" s="9" t="n"/>
      <c r="C294" s="9" t="n"/>
      <c r="D294" s="9" t="n"/>
      <c r="E294" s="13" t="n"/>
      <c r="F294" s="13" t="n"/>
      <c r="G294" s="14">
        <f>IF(D294="","",IFERROR(INDEX('職人マスタ'!$B$5:$B$34,MATCH(D294,'職人マスタ'!$A$5:$A$34,0)),"未登録"))</f>
        <v/>
      </c>
      <c r="H294" s="15">
        <f>IF(D294="","",IFERROR(INDEX('職人マスタ'!$C$5:$C$34,MATCH(D294,'職人マスタ'!$A$5:$A$34,0)),0))</f>
        <v/>
      </c>
      <c r="I294" s="15">
        <f>IF(D294="","",IFERROR(INDEX('職人マスタ'!$D$5:$D$34,MATCH(D294,'職人マスタ'!$A$5:$A$34,0)),0))</f>
        <v/>
      </c>
      <c r="J294" s="15">
        <f>IF(D294="","",N(E294)*N(H294)+N(F294)*N(I294))</f>
        <v/>
      </c>
    </row>
    <row r="295">
      <c r="A295" s="12" t="n"/>
      <c r="B295" s="9" t="n"/>
      <c r="C295" s="9" t="n"/>
      <c r="D295" s="9" t="n"/>
      <c r="E295" s="13" t="n"/>
      <c r="F295" s="13" t="n"/>
      <c r="G295" s="14">
        <f>IF(D295="","",IFERROR(INDEX('職人マスタ'!$B$5:$B$34,MATCH(D295,'職人マスタ'!$A$5:$A$34,0)),"未登録"))</f>
        <v/>
      </c>
      <c r="H295" s="15">
        <f>IF(D295="","",IFERROR(INDEX('職人マスタ'!$C$5:$C$34,MATCH(D295,'職人マスタ'!$A$5:$A$34,0)),0))</f>
        <v/>
      </c>
      <c r="I295" s="15">
        <f>IF(D295="","",IFERROR(INDEX('職人マスタ'!$D$5:$D$34,MATCH(D295,'職人マスタ'!$A$5:$A$34,0)),0))</f>
        <v/>
      </c>
      <c r="J295" s="15">
        <f>IF(D295="","",N(E295)*N(H295)+N(F295)*N(I295))</f>
        <v/>
      </c>
    </row>
    <row r="296">
      <c r="A296" s="12" t="n"/>
      <c r="B296" s="9" t="n"/>
      <c r="C296" s="9" t="n"/>
      <c r="D296" s="9" t="n"/>
      <c r="E296" s="13" t="n"/>
      <c r="F296" s="13" t="n"/>
      <c r="G296" s="14">
        <f>IF(D296="","",IFERROR(INDEX('職人マスタ'!$B$5:$B$34,MATCH(D296,'職人マスタ'!$A$5:$A$34,0)),"未登録"))</f>
        <v/>
      </c>
      <c r="H296" s="15">
        <f>IF(D296="","",IFERROR(INDEX('職人マスタ'!$C$5:$C$34,MATCH(D296,'職人マスタ'!$A$5:$A$34,0)),0))</f>
        <v/>
      </c>
      <c r="I296" s="15">
        <f>IF(D296="","",IFERROR(INDEX('職人マスタ'!$D$5:$D$34,MATCH(D296,'職人マスタ'!$A$5:$A$34,0)),0))</f>
        <v/>
      </c>
      <c r="J296" s="15">
        <f>IF(D296="","",N(E296)*N(H296)+N(F296)*N(I296))</f>
        <v/>
      </c>
    </row>
    <row r="297">
      <c r="A297" s="12" t="n"/>
      <c r="B297" s="9" t="n"/>
      <c r="C297" s="9" t="n"/>
      <c r="D297" s="9" t="n"/>
      <c r="E297" s="13" t="n"/>
      <c r="F297" s="13" t="n"/>
      <c r="G297" s="14">
        <f>IF(D297="","",IFERROR(INDEX('職人マスタ'!$B$5:$B$34,MATCH(D297,'職人マスタ'!$A$5:$A$34,0)),"未登録"))</f>
        <v/>
      </c>
      <c r="H297" s="15">
        <f>IF(D297="","",IFERROR(INDEX('職人マスタ'!$C$5:$C$34,MATCH(D297,'職人マスタ'!$A$5:$A$34,0)),0))</f>
        <v/>
      </c>
      <c r="I297" s="15">
        <f>IF(D297="","",IFERROR(INDEX('職人マスタ'!$D$5:$D$34,MATCH(D297,'職人マスタ'!$A$5:$A$34,0)),0))</f>
        <v/>
      </c>
      <c r="J297" s="15">
        <f>IF(D297="","",N(E297)*N(H297)+N(F297)*N(I297))</f>
        <v/>
      </c>
    </row>
    <row r="298">
      <c r="A298" s="12" t="n"/>
      <c r="B298" s="9" t="n"/>
      <c r="C298" s="9" t="n"/>
      <c r="D298" s="9" t="n"/>
      <c r="E298" s="13" t="n"/>
      <c r="F298" s="13" t="n"/>
      <c r="G298" s="14">
        <f>IF(D298="","",IFERROR(INDEX('職人マスタ'!$B$5:$B$34,MATCH(D298,'職人マスタ'!$A$5:$A$34,0)),"未登録"))</f>
        <v/>
      </c>
      <c r="H298" s="15">
        <f>IF(D298="","",IFERROR(INDEX('職人マスタ'!$C$5:$C$34,MATCH(D298,'職人マスタ'!$A$5:$A$34,0)),0))</f>
        <v/>
      </c>
      <c r="I298" s="15">
        <f>IF(D298="","",IFERROR(INDEX('職人マスタ'!$D$5:$D$34,MATCH(D298,'職人マスタ'!$A$5:$A$34,0)),0))</f>
        <v/>
      </c>
      <c r="J298" s="15">
        <f>IF(D298="","",N(E298)*N(H298)+N(F298)*N(I298))</f>
        <v/>
      </c>
    </row>
    <row r="299">
      <c r="A299" s="12" t="n"/>
      <c r="B299" s="9" t="n"/>
      <c r="C299" s="9" t="n"/>
      <c r="D299" s="9" t="n"/>
      <c r="E299" s="13" t="n"/>
      <c r="F299" s="13" t="n"/>
      <c r="G299" s="14">
        <f>IF(D299="","",IFERROR(INDEX('職人マスタ'!$B$5:$B$34,MATCH(D299,'職人マスタ'!$A$5:$A$34,0)),"未登録"))</f>
        <v/>
      </c>
      <c r="H299" s="15">
        <f>IF(D299="","",IFERROR(INDEX('職人マスタ'!$C$5:$C$34,MATCH(D299,'職人マスタ'!$A$5:$A$34,0)),0))</f>
        <v/>
      </c>
      <c r="I299" s="15">
        <f>IF(D299="","",IFERROR(INDEX('職人マスタ'!$D$5:$D$34,MATCH(D299,'職人マスタ'!$A$5:$A$34,0)),0))</f>
        <v/>
      </c>
      <c r="J299" s="15">
        <f>IF(D299="","",N(E299)*N(H299)+N(F299)*N(I299))</f>
        <v/>
      </c>
    </row>
    <row r="300">
      <c r="A300" s="12" t="n"/>
      <c r="B300" s="9" t="n"/>
      <c r="C300" s="9" t="n"/>
      <c r="D300" s="9" t="n"/>
      <c r="E300" s="13" t="n"/>
      <c r="F300" s="13" t="n"/>
      <c r="G300" s="14">
        <f>IF(D300="","",IFERROR(INDEX('職人マスタ'!$B$5:$B$34,MATCH(D300,'職人マスタ'!$A$5:$A$34,0)),"未登録"))</f>
        <v/>
      </c>
      <c r="H300" s="15">
        <f>IF(D300="","",IFERROR(INDEX('職人マスタ'!$C$5:$C$34,MATCH(D300,'職人マスタ'!$A$5:$A$34,0)),0))</f>
        <v/>
      </c>
      <c r="I300" s="15">
        <f>IF(D300="","",IFERROR(INDEX('職人マスタ'!$D$5:$D$34,MATCH(D300,'職人マスタ'!$A$5:$A$34,0)),0))</f>
        <v/>
      </c>
      <c r="J300" s="15">
        <f>IF(D300="","",N(E300)*N(H300)+N(F300)*N(I300))</f>
        <v/>
      </c>
    </row>
    <row r="301">
      <c r="A301" s="12" t="n"/>
      <c r="B301" s="9" t="n"/>
      <c r="C301" s="9" t="n"/>
      <c r="D301" s="9" t="n"/>
      <c r="E301" s="13" t="n"/>
      <c r="F301" s="13" t="n"/>
      <c r="G301" s="14">
        <f>IF(D301="","",IFERROR(INDEX('職人マスタ'!$B$5:$B$34,MATCH(D301,'職人マスタ'!$A$5:$A$34,0)),"未登録"))</f>
        <v/>
      </c>
      <c r="H301" s="15">
        <f>IF(D301="","",IFERROR(INDEX('職人マスタ'!$C$5:$C$34,MATCH(D301,'職人マスタ'!$A$5:$A$34,0)),0))</f>
        <v/>
      </c>
      <c r="I301" s="15">
        <f>IF(D301="","",IFERROR(INDEX('職人マスタ'!$D$5:$D$34,MATCH(D301,'職人マスタ'!$A$5:$A$34,0)),0))</f>
        <v/>
      </c>
      <c r="J301" s="15">
        <f>IF(D301="","",N(E301)*N(H301)+N(F301)*N(I301))</f>
        <v/>
      </c>
    </row>
    <row r="302">
      <c r="A302" s="12" t="n"/>
      <c r="B302" s="9" t="n"/>
      <c r="C302" s="9" t="n"/>
      <c r="D302" s="9" t="n"/>
      <c r="E302" s="13" t="n"/>
      <c r="F302" s="13" t="n"/>
      <c r="G302" s="14">
        <f>IF(D302="","",IFERROR(INDEX('職人マスタ'!$B$5:$B$34,MATCH(D302,'職人マスタ'!$A$5:$A$34,0)),"未登録"))</f>
        <v/>
      </c>
      <c r="H302" s="15">
        <f>IF(D302="","",IFERROR(INDEX('職人マスタ'!$C$5:$C$34,MATCH(D302,'職人マスタ'!$A$5:$A$34,0)),0))</f>
        <v/>
      </c>
      <c r="I302" s="15">
        <f>IF(D302="","",IFERROR(INDEX('職人マスタ'!$D$5:$D$34,MATCH(D302,'職人マスタ'!$A$5:$A$34,0)),0))</f>
        <v/>
      </c>
      <c r="J302" s="15">
        <f>IF(D302="","",N(E302)*N(H302)+N(F302)*N(I302))</f>
        <v/>
      </c>
    </row>
    <row r="303">
      <c r="A303" s="12" t="n"/>
      <c r="B303" s="9" t="n"/>
      <c r="C303" s="9" t="n"/>
      <c r="D303" s="9" t="n"/>
      <c r="E303" s="13" t="n"/>
      <c r="F303" s="13" t="n"/>
      <c r="G303" s="14">
        <f>IF(D303="","",IFERROR(INDEX('職人マスタ'!$B$5:$B$34,MATCH(D303,'職人マスタ'!$A$5:$A$34,0)),"未登録"))</f>
        <v/>
      </c>
      <c r="H303" s="15">
        <f>IF(D303="","",IFERROR(INDEX('職人マスタ'!$C$5:$C$34,MATCH(D303,'職人マスタ'!$A$5:$A$34,0)),0))</f>
        <v/>
      </c>
      <c r="I303" s="15">
        <f>IF(D303="","",IFERROR(INDEX('職人マスタ'!$D$5:$D$34,MATCH(D303,'職人マスタ'!$A$5:$A$34,0)),0))</f>
        <v/>
      </c>
      <c r="J303" s="15">
        <f>IF(D303="","",N(E303)*N(H303)+N(F303)*N(I303))</f>
        <v/>
      </c>
    </row>
    <row r="304">
      <c r="A304" s="12" t="n"/>
      <c r="B304" s="9" t="n"/>
      <c r="C304" s="9" t="n"/>
      <c r="D304" s="9" t="n"/>
      <c r="E304" s="13" t="n"/>
      <c r="F304" s="13" t="n"/>
      <c r="G304" s="14">
        <f>IF(D304="","",IFERROR(INDEX('職人マスタ'!$B$5:$B$34,MATCH(D304,'職人マスタ'!$A$5:$A$34,0)),"未登録"))</f>
        <v/>
      </c>
      <c r="H304" s="15">
        <f>IF(D304="","",IFERROR(INDEX('職人マスタ'!$C$5:$C$34,MATCH(D304,'職人マスタ'!$A$5:$A$34,0)),0))</f>
        <v/>
      </c>
      <c r="I304" s="15">
        <f>IF(D304="","",IFERROR(INDEX('職人マスタ'!$D$5:$D$34,MATCH(D304,'職人マスタ'!$A$5:$A$34,0)),0))</f>
        <v/>
      </c>
      <c r="J304" s="15">
        <f>IF(D304="","",N(E304)*N(H304)+N(F304)*N(I304))</f>
        <v/>
      </c>
    </row>
    <row r="305">
      <c r="A305" s="12" t="n"/>
      <c r="B305" s="9" t="n"/>
      <c r="C305" s="9" t="n"/>
      <c r="D305" s="9" t="n"/>
      <c r="E305" s="13" t="n"/>
      <c r="F305" s="13" t="n"/>
      <c r="G305" s="14">
        <f>IF(D305="","",IFERROR(INDEX('職人マスタ'!$B$5:$B$34,MATCH(D305,'職人マスタ'!$A$5:$A$34,0)),"未登録"))</f>
        <v/>
      </c>
      <c r="H305" s="15">
        <f>IF(D305="","",IFERROR(INDEX('職人マスタ'!$C$5:$C$34,MATCH(D305,'職人マスタ'!$A$5:$A$34,0)),0))</f>
        <v/>
      </c>
      <c r="I305" s="15">
        <f>IF(D305="","",IFERROR(INDEX('職人マスタ'!$D$5:$D$34,MATCH(D305,'職人マスタ'!$A$5:$A$34,0)),0))</f>
        <v/>
      </c>
      <c r="J305" s="15">
        <f>IF(D305="","",N(E305)*N(H305)+N(F305)*N(I305))</f>
        <v/>
      </c>
    </row>
    <row r="306">
      <c r="A306" s="12" t="n"/>
      <c r="B306" s="9" t="n"/>
      <c r="C306" s="9" t="n"/>
      <c r="D306" s="9" t="n"/>
      <c r="E306" s="13" t="n"/>
      <c r="F306" s="13" t="n"/>
      <c r="G306" s="14">
        <f>IF(D306="","",IFERROR(INDEX('職人マスタ'!$B$5:$B$34,MATCH(D306,'職人マスタ'!$A$5:$A$34,0)),"未登録"))</f>
        <v/>
      </c>
      <c r="H306" s="15">
        <f>IF(D306="","",IFERROR(INDEX('職人マスタ'!$C$5:$C$34,MATCH(D306,'職人マスタ'!$A$5:$A$34,0)),0))</f>
        <v/>
      </c>
      <c r="I306" s="15">
        <f>IF(D306="","",IFERROR(INDEX('職人マスタ'!$D$5:$D$34,MATCH(D306,'職人マスタ'!$A$5:$A$34,0)),0))</f>
        <v/>
      </c>
      <c r="J306" s="15">
        <f>IF(D306="","",N(E306)*N(H306)+N(F306)*N(I306))</f>
        <v/>
      </c>
    </row>
    <row r="307">
      <c r="A307" s="12" t="n"/>
      <c r="B307" s="9" t="n"/>
      <c r="C307" s="9" t="n"/>
      <c r="D307" s="9" t="n"/>
      <c r="E307" s="13" t="n"/>
      <c r="F307" s="13" t="n"/>
      <c r="G307" s="14">
        <f>IF(D307="","",IFERROR(INDEX('職人マスタ'!$B$5:$B$34,MATCH(D307,'職人マスタ'!$A$5:$A$34,0)),"未登録"))</f>
        <v/>
      </c>
      <c r="H307" s="15">
        <f>IF(D307="","",IFERROR(INDEX('職人マスタ'!$C$5:$C$34,MATCH(D307,'職人マスタ'!$A$5:$A$34,0)),0))</f>
        <v/>
      </c>
      <c r="I307" s="15">
        <f>IF(D307="","",IFERROR(INDEX('職人マスタ'!$D$5:$D$34,MATCH(D307,'職人マスタ'!$A$5:$A$34,0)),0))</f>
        <v/>
      </c>
      <c r="J307" s="15">
        <f>IF(D307="","",N(E307)*N(H307)+N(F307)*N(I307))</f>
        <v/>
      </c>
    </row>
    <row r="308">
      <c r="A308" s="12" t="n"/>
      <c r="B308" s="9" t="n"/>
      <c r="C308" s="9" t="n"/>
      <c r="D308" s="9" t="n"/>
      <c r="E308" s="13" t="n"/>
      <c r="F308" s="13" t="n"/>
      <c r="G308" s="14">
        <f>IF(D308="","",IFERROR(INDEX('職人マスタ'!$B$5:$B$34,MATCH(D308,'職人マスタ'!$A$5:$A$34,0)),"未登録"))</f>
        <v/>
      </c>
      <c r="H308" s="15">
        <f>IF(D308="","",IFERROR(INDEX('職人マスタ'!$C$5:$C$34,MATCH(D308,'職人マスタ'!$A$5:$A$34,0)),0))</f>
        <v/>
      </c>
      <c r="I308" s="15">
        <f>IF(D308="","",IFERROR(INDEX('職人マスタ'!$D$5:$D$34,MATCH(D308,'職人マスタ'!$A$5:$A$34,0)),0))</f>
        <v/>
      </c>
      <c r="J308" s="15">
        <f>IF(D308="","",N(E308)*N(H308)+N(F308)*N(I308))</f>
        <v/>
      </c>
    </row>
    <row r="309">
      <c r="A309" s="12" t="n"/>
      <c r="B309" s="9" t="n"/>
      <c r="C309" s="9" t="n"/>
      <c r="D309" s="9" t="n"/>
      <c r="E309" s="13" t="n"/>
      <c r="F309" s="13" t="n"/>
      <c r="G309" s="14">
        <f>IF(D309="","",IFERROR(INDEX('職人マスタ'!$B$5:$B$34,MATCH(D309,'職人マスタ'!$A$5:$A$34,0)),"未登録"))</f>
        <v/>
      </c>
      <c r="H309" s="15">
        <f>IF(D309="","",IFERROR(INDEX('職人マスタ'!$C$5:$C$34,MATCH(D309,'職人マスタ'!$A$5:$A$34,0)),0))</f>
        <v/>
      </c>
      <c r="I309" s="15">
        <f>IF(D309="","",IFERROR(INDEX('職人マスタ'!$D$5:$D$34,MATCH(D309,'職人マスタ'!$A$5:$A$34,0)),0))</f>
        <v/>
      </c>
      <c r="J309" s="15">
        <f>IF(D309="","",N(E309)*N(H309)+N(F309)*N(I309))</f>
        <v/>
      </c>
    </row>
    <row r="310">
      <c r="A310" s="12" t="n"/>
      <c r="B310" s="9" t="n"/>
      <c r="C310" s="9" t="n"/>
      <c r="D310" s="9" t="n"/>
      <c r="E310" s="13" t="n"/>
      <c r="F310" s="13" t="n"/>
      <c r="G310" s="14">
        <f>IF(D310="","",IFERROR(INDEX('職人マスタ'!$B$5:$B$34,MATCH(D310,'職人マスタ'!$A$5:$A$34,0)),"未登録"))</f>
        <v/>
      </c>
      <c r="H310" s="15">
        <f>IF(D310="","",IFERROR(INDEX('職人マスタ'!$C$5:$C$34,MATCH(D310,'職人マスタ'!$A$5:$A$34,0)),0))</f>
        <v/>
      </c>
      <c r="I310" s="15">
        <f>IF(D310="","",IFERROR(INDEX('職人マスタ'!$D$5:$D$34,MATCH(D310,'職人マスタ'!$A$5:$A$34,0)),0))</f>
        <v/>
      </c>
      <c r="J310" s="15">
        <f>IF(D310="","",N(E310)*N(H310)+N(F310)*N(I310))</f>
        <v/>
      </c>
    </row>
    <row r="311">
      <c r="A311" s="12" t="n"/>
      <c r="B311" s="9" t="n"/>
      <c r="C311" s="9" t="n"/>
      <c r="D311" s="9" t="n"/>
      <c r="E311" s="13" t="n"/>
      <c r="F311" s="13" t="n"/>
      <c r="G311" s="14">
        <f>IF(D311="","",IFERROR(INDEX('職人マスタ'!$B$5:$B$34,MATCH(D311,'職人マスタ'!$A$5:$A$34,0)),"未登録"))</f>
        <v/>
      </c>
      <c r="H311" s="15">
        <f>IF(D311="","",IFERROR(INDEX('職人マスタ'!$C$5:$C$34,MATCH(D311,'職人マスタ'!$A$5:$A$34,0)),0))</f>
        <v/>
      </c>
      <c r="I311" s="15">
        <f>IF(D311="","",IFERROR(INDEX('職人マスタ'!$D$5:$D$34,MATCH(D311,'職人マスタ'!$A$5:$A$34,0)),0))</f>
        <v/>
      </c>
      <c r="J311" s="15">
        <f>IF(D311="","",N(E311)*N(H311)+N(F311)*N(I311))</f>
        <v/>
      </c>
    </row>
    <row r="312">
      <c r="A312" s="12" t="n"/>
      <c r="B312" s="9" t="n"/>
      <c r="C312" s="9" t="n"/>
      <c r="D312" s="9" t="n"/>
      <c r="E312" s="13" t="n"/>
      <c r="F312" s="13" t="n"/>
      <c r="G312" s="14">
        <f>IF(D312="","",IFERROR(INDEX('職人マスタ'!$B$5:$B$34,MATCH(D312,'職人マスタ'!$A$5:$A$34,0)),"未登録"))</f>
        <v/>
      </c>
      <c r="H312" s="15">
        <f>IF(D312="","",IFERROR(INDEX('職人マスタ'!$C$5:$C$34,MATCH(D312,'職人マスタ'!$A$5:$A$34,0)),0))</f>
        <v/>
      </c>
      <c r="I312" s="15">
        <f>IF(D312="","",IFERROR(INDEX('職人マスタ'!$D$5:$D$34,MATCH(D312,'職人マスタ'!$A$5:$A$34,0)),0))</f>
        <v/>
      </c>
      <c r="J312" s="15">
        <f>IF(D312="","",N(E312)*N(H312)+N(F312)*N(I312))</f>
        <v/>
      </c>
    </row>
    <row r="313">
      <c r="A313" s="12" t="n"/>
      <c r="B313" s="9" t="n"/>
      <c r="C313" s="9" t="n"/>
      <c r="D313" s="9" t="n"/>
      <c r="E313" s="13" t="n"/>
      <c r="F313" s="13" t="n"/>
      <c r="G313" s="14">
        <f>IF(D313="","",IFERROR(INDEX('職人マスタ'!$B$5:$B$34,MATCH(D313,'職人マスタ'!$A$5:$A$34,0)),"未登録"))</f>
        <v/>
      </c>
      <c r="H313" s="15">
        <f>IF(D313="","",IFERROR(INDEX('職人マスタ'!$C$5:$C$34,MATCH(D313,'職人マスタ'!$A$5:$A$34,0)),0))</f>
        <v/>
      </c>
      <c r="I313" s="15">
        <f>IF(D313="","",IFERROR(INDEX('職人マスタ'!$D$5:$D$34,MATCH(D313,'職人マスタ'!$A$5:$A$34,0)),0))</f>
        <v/>
      </c>
      <c r="J313" s="15">
        <f>IF(D313="","",N(E313)*N(H313)+N(F313)*N(I313))</f>
        <v/>
      </c>
    </row>
    <row r="314">
      <c r="A314" s="12" t="n"/>
      <c r="B314" s="9" t="n"/>
      <c r="C314" s="9" t="n"/>
      <c r="D314" s="9" t="n"/>
      <c r="E314" s="13" t="n"/>
      <c r="F314" s="13" t="n"/>
      <c r="G314" s="14">
        <f>IF(D314="","",IFERROR(INDEX('職人マスタ'!$B$5:$B$34,MATCH(D314,'職人マスタ'!$A$5:$A$34,0)),"未登録"))</f>
        <v/>
      </c>
      <c r="H314" s="15">
        <f>IF(D314="","",IFERROR(INDEX('職人マスタ'!$C$5:$C$34,MATCH(D314,'職人マスタ'!$A$5:$A$34,0)),0))</f>
        <v/>
      </c>
      <c r="I314" s="15">
        <f>IF(D314="","",IFERROR(INDEX('職人マスタ'!$D$5:$D$34,MATCH(D314,'職人マスタ'!$A$5:$A$34,0)),0))</f>
        <v/>
      </c>
      <c r="J314" s="15">
        <f>IF(D314="","",N(E314)*N(H314)+N(F314)*N(I314))</f>
        <v/>
      </c>
    </row>
    <row r="315">
      <c r="A315" s="12" t="n"/>
      <c r="B315" s="9" t="n"/>
      <c r="C315" s="9" t="n"/>
      <c r="D315" s="9" t="n"/>
      <c r="E315" s="13" t="n"/>
      <c r="F315" s="13" t="n"/>
      <c r="G315" s="14">
        <f>IF(D315="","",IFERROR(INDEX('職人マスタ'!$B$5:$B$34,MATCH(D315,'職人マスタ'!$A$5:$A$34,0)),"未登録"))</f>
        <v/>
      </c>
      <c r="H315" s="15">
        <f>IF(D315="","",IFERROR(INDEX('職人マスタ'!$C$5:$C$34,MATCH(D315,'職人マスタ'!$A$5:$A$34,0)),0))</f>
        <v/>
      </c>
      <c r="I315" s="15">
        <f>IF(D315="","",IFERROR(INDEX('職人マスタ'!$D$5:$D$34,MATCH(D315,'職人マスタ'!$A$5:$A$34,0)),0))</f>
        <v/>
      </c>
      <c r="J315" s="15">
        <f>IF(D315="","",N(E315)*N(H315)+N(F315)*N(I315))</f>
        <v/>
      </c>
    </row>
    <row r="316">
      <c r="A316" s="12" t="n"/>
      <c r="B316" s="9" t="n"/>
      <c r="C316" s="9" t="n"/>
      <c r="D316" s="9" t="n"/>
      <c r="E316" s="13" t="n"/>
      <c r="F316" s="13" t="n"/>
      <c r="G316" s="14">
        <f>IF(D316="","",IFERROR(INDEX('職人マスタ'!$B$5:$B$34,MATCH(D316,'職人マスタ'!$A$5:$A$34,0)),"未登録"))</f>
        <v/>
      </c>
      <c r="H316" s="15">
        <f>IF(D316="","",IFERROR(INDEX('職人マスタ'!$C$5:$C$34,MATCH(D316,'職人マスタ'!$A$5:$A$34,0)),0))</f>
        <v/>
      </c>
      <c r="I316" s="15">
        <f>IF(D316="","",IFERROR(INDEX('職人マスタ'!$D$5:$D$34,MATCH(D316,'職人マスタ'!$A$5:$A$34,0)),0))</f>
        <v/>
      </c>
      <c r="J316" s="15">
        <f>IF(D316="","",N(E316)*N(H316)+N(F316)*N(I316))</f>
        <v/>
      </c>
    </row>
    <row r="317">
      <c r="A317" s="12" t="n"/>
      <c r="B317" s="9" t="n"/>
      <c r="C317" s="9" t="n"/>
      <c r="D317" s="9" t="n"/>
      <c r="E317" s="13" t="n"/>
      <c r="F317" s="13" t="n"/>
      <c r="G317" s="14">
        <f>IF(D317="","",IFERROR(INDEX('職人マスタ'!$B$5:$B$34,MATCH(D317,'職人マスタ'!$A$5:$A$34,0)),"未登録"))</f>
        <v/>
      </c>
      <c r="H317" s="15">
        <f>IF(D317="","",IFERROR(INDEX('職人マスタ'!$C$5:$C$34,MATCH(D317,'職人マスタ'!$A$5:$A$34,0)),0))</f>
        <v/>
      </c>
      <c r="I317" s="15">
        <f>IF(D317="","",IFERROR(INDEX('職人マスタ'!$D$5:$D$34,MATCH(D317,'職人マスタ'!$A$5:$A$34,0)),0))</f>
        <v/>
      </c>
      <c r="J317" s="15">
        <f>IF(D317="","",N(E317)*N(H317)+N(F317)*N(I317))</f>
        <v/>
      </c>
    </row>
    <row r="318">
      <c r="A318" s="12" t="n"/>
      <c r="B318" s="9" t="n"/>
      <c r="C318" s="9" t="n"/>
      <c r="D318" s="9" t="n"/>
      <c r="E318" s="13" t="n"/>
      <c r="F318" s="13" t="n"/>
      <c r="G318" s="14">
        <f>IF(D318="","",IFERROR(INDEX('職人マスタ'!$B$5:$B$34,MATCH(D318,'職人マスタ'!$A$5:$A$34,0)),"未登録"))</f>
        <v/>
      </c>
      <c r="H318" s="15">
        <f>IF(D318="","",IFERROR(INDEX('職人マスタ'!$C$5:$C$34,MATCH(D318,'職人マスタ'!$A$5:$A$34,0)),0))</f>
        <v/>
      </c>
      <c r="I318" s="15">
        <f>IF(D318="","",IFERROR(INDEX('職人マスタ'!$D$5:$D$34,MATCH(D318,'職人マスタ'!$A$5:$A$34,0)),0))</f>
        <v/>
      </c>
      <c r="J318" s="15">
        <f>IF(D318="","",N(E318)*N(H318)+N(F318)*N(I318))</f>
        <v/>
      </c>
    </row>
    <row r="319">
      <c r="A319" s="12" t="n"/>
      <c r="B319" s="9" t="n"/>
      <c r="C319" s="9" t="n"/>
      <c r="D319" s="9" t="n"/>
      <c r="E319" s="13" t="n"/>
      <c r="F319" s="13" t="n"/>
      <c r="G319" s="14">
        <f>IF(D319="","",IFERROR(INDEX('職人マスタ'!$B$5:$B$34,MATCH(D319,'職人マスタ'!$A$5:$A$34,0)),"未登録"))</f>
        <v/>
      </c>
      <c r="H319" s="15">
        <f>IF(D319="","",IFERROR(INDEX('職人マスタ'!$C$5:$C$34,MATCH(D319,'職人マスタ'!$A$5:$A$34,0)),0))</f>
        <v/>
      </c>
      <c r="I319" s="15">
        <f>IF(D319="","",IFERROR(INDEX('職人マスタ'!$D$5:$D$34,MATCH(D319,'職人マスタ'!$A$5:$A$34,0)),0))</f>
        <v/>
      </c>
      <c r="J319" s="15">
        <f>IF(D319="","",N(E319)*N(H319)+N(F319)*N(I319))</f>
        <v/>
      </c>
    </row>
    <row r="320">
      <c r="A320" s="12" t="n"/>
      <c r="B320" s="9" t="n"/>
      <c r="C320" s="9" t="n"/>
      <c r="D320" s="9" t="n"/>
      <c r="E320" s="13" t="n"/>
      <c r="F320" s="13" t="n"/>
      <c r="G320" s="14">
        <f>IF(D320="","",IFERROR(INDEX('職人マスタ'!$B$5:$B$34,MATCH(D320,'職人マスタ'!$A$5:$A$34,0)),"未登録"))</f>
        <v/>
      </c>
      <c r="H320" s="15">
        <f>IF(D320="","",IFERROR(INDEX('職人マスタ'!$C$5:$C$34,MATCH(D320,'職人マスタ'!$A$5:$A$34,0)),0))</f>
        <v/>
      </c>
      <c r="I320" s="15">
        <f>IF(D320="","",IFERROR(INDEX('職人マスタ'!$D$5:$D$34,MATCH(D320,'職人マスタ'!$A$5:$A$34,0)),0))</f>
        <v/>
      </c>
      <c r="J320" s="15">
        <f>IF(D320="","",N(E320)*N(H320)+N(F320)*N(I320))</f>
        <v/>
      </c>
    </row>
    <row r="321">
      <c r="A321" s="12" t="n"/>
      <c r="B321" s="9" t="n"/>
      <c r="C321" s="9" t="n"/>
      <c r="D321" s="9" t="n"/>
      <c r="E321" s="13" t="n"/>
      <c r="F321" s="13" t="n"/>
      <c r="G321" s="14">
        <f>IF(D321="","",IFERROR(INDEX('職人マスタ'!$B$5:$B$34,MATCH(D321,'職人マスタ'!$A$5:$A$34,0)),"未登録"))</f>
        <v/>
      </c>
      <c r="H321" s="15">
        <f>IF(D321="","",IFERROR(INDEX('職人マスタ'!$C$5:$C$34,MATCH(D321,'職人マスタ'!$A$5:$A$34,0)),0))</f>
        <v/>
      </c>
      <c r="I321" s="15">
        <f>IF(D321="","",IFERROR(INDEX('職人マスタ'!$D$5:$D$34,MATCH(D321,'職人マスタ'!$A$5:$A$34,0)),0))</f>
        <v/>
      </c>
      <c r="J321" s="15">
        <f>IF(D321="","",N(E321)*N(H321)+N(F321)*N(I321))</f>
        <v/>
      </c>
    </row>
    <row r="322">
      <c r="A322" s="12" t="n"/>
      <c r="B322" s="9" t="n"/>
      <c r="C322" s="9" t="n"/>
      <c r="D322" s="9" t="n"/>
      <c r="E322" s="13" t="n"/>
      <c r="F322" s="13" t="n"/>
      <c r="G322" s="14">
        <f>IF(D322="","",IFERROR(INDEX('職人マスタ'!$B$5:$B$34,MATCH(D322,'職人マスタ'!$A$5:$A$34,0)),"未登録"))</f>
        <v/>
      </c>
      <c r="H322" s="15">
        <f>IF(D322="","",IFERROR(INDEX('職人マスタ'!$C$5:$C$34,MATCH(D322,'職人マスタ'!$A$5:$A$34,0)),0))</f>
        <v/>
      </c>
      <c r="I322" s="15">
        <f>IF(D322="","",IFERROR(INDEX('職人マスタ'!$D$5:$D$34,MATCH(D322,'職人マスタ'!$A$5:$A$34,0)),0))</f>
        <v/>
      </c>
      <c r="J322" s="15">
        <f>IF(D322="","",N(E322)*N(H322)+N(F322)*N(I322))</f>
        <v/>
      </c>
    </row>
    <row r="323">
      <c r="A323" s="12" t="n"/>
      <c r="B323" s="9" t="n"/>
      <c r="C323" s="9" t="n"/>
      <c r="D323" s="9" t="n"/>
      <c r="E323" s="13" t="n"/>
      <c r="F323" s="13" t="n"/>
      <c r="G323" s="14">
        <f>IF(D323="","",IFERROR(INDEX('職人マスタ'!$B$5:$B$34,MATCH(D323,'職人マスタ'!$A$5:$A$34,0)),"未登録"))</f>
        <v/>
      </c>
      <c r="H323" s="15">
        <f>IF(D323="","",IFERROR(INDEX('職人マスタ'!$C$5:$C$34,MATCH(D323,'職人マスタ'!$A$5:$A$34,0)),0))</f>
        <v/>
      </c>
      <c r="I323" s="15">
        <f>IF(D323="","",IFERROR(INDEX('職人マスタ'!$D$5:$D$34,MATCH(D323,'職人マスタ'!$A$5:$A$34,0)),0))</f>
        <v/>
      </c>
      <c r="J323" s="15">
        <f>IF(D323="","",N(E323)*N(H323)+N(F323)*N(I323))</f>
        <v/>
      </c>
    </row>
    <row r="324">
      <c r="A324" s="12" t="n"/>
      <c r="B324" s="9" t="n"/>
      <c r="C324" s="9" t="n"/>
      <c r="D324" s="9" t="n"/>
      <c r="E324" s="13" t="n"/>
      <c r="F324" s="13" t="n"/>
      <c r="G324" s="14">
        <f>IF(D324="","",IFERROR(INDEX('職人マスタ'!$B$5:$B$34,MATCH(D324,'職人マスタ'!$A$5:$A$34,0)),"未登録"))</f>
        <v/>
      </c>
      <c r="H324" s="15">
        <f>IF(D324="","",IFERROR(INDEX('職人マスタ'!$C$5:$C$34,MATCH(D324,'職人マスタ'!$A$5:$A$34,0)),0))</f>
        <v/>
      </c>
      <c r="I324" s="15">
        <f>IF(D324="","",IFERROR(INDEX('職人マスタ'!$D$5:$D$34,MATCH(D324,'職人マスタ'!$A$5:$A$34,0)),0))</f>
        <v/>
      </c>
      <c r="J324" s="15">
        <f>IF(D324="","",N(E324)*N(H324)+N(F324)*N(I324))</f>
        <v/>
      </c>
    </row>
    <row r="325">
      <c r="A325" s="12" t="n"/>
      <c r="B325" s="9" t="n"/>
      <c r="C325" s="9" t="n"/>
      <c r="D325" s="9" t="n"/>
      <c r="E325" s="13" t="n"/>
      <c r="F325" s="13" t="n"/>
      <c r="G325" s="14">
        <f>IF(D325="","",IFERROR(INDEX('職人マスタ'!$B$5:$B$34,MATCH(D325,'職人マスタ'!$A$5:$A$34,0)),"未登録"))</f>
        <v/>
      </c>
      <c r="H325" s="15">
        <f>IF(D325="","",IFERROR(INDEX('職人マスタ'!$C$5:$C$34,MATCH(D325,'職人マスタ'!$A$5:$A$34,0)),0))</f>
        <v/>
      </c>
      <c r="I325" s="15">
        <f>IF(D325="","",IFERROR(INDEX('職人マスタ'!$D$5:$D$34,MATCH(D325,'職人マスタ'!$A$5:$A$34,0)),0))</f>
        <v/>
      </c>
      <c r="J325" s="15">
        <f>IF(D325="","",N(E325)*N(H325)+N(F325)*N(I325))</f>
        <v/>
      </c>
    </row>
    <row r="326">
      <c r="A326" s="12" t="n"/>
      <c r="B326" s="9" t="n"/>
      <c r="C326" s="9" t="n"/>
      <c r="D326" s="9" t="n"/>
      <c r="E326" s="13" t="n"/>
      <c r="F326" s="13" t="n"/>
      <c r="G326" s="14">
        <f>IF(D326="","",IFERROR(INDEX('職人マスタ'!$B$5:$B$34,MATCH(D326,'職人マスタ'!$A$5:$A$34,0)),"未登録"))</f>
        <v/>
      </c>
      <c r="H326" s="15">
        <f>IF(D326="","",IFERROR(INDEX('職人マスタ'!$C$5:$C$34,MATCH(D326,'職人マスタ'!$A$5:$A$34,0)),0))</f>
        <v/>
      </c>
      <c r="I326" s="15">
        <f>IF(D326="","",IFERROR(INDEX('職人マスタ'!$D$5:$D$34,MATCH(D326,'職人マスタ'!$A$5:$A$34,0)),0))</f>
        <v/>
      </c>
      <c r="J326" s="15">
        <f>IF(D326="","",N(E326)*N(H326)+N(F326)*N(I326))</f>
        <v/>
      </c>
    </row>
    <row r="327">
      <c r="A327" s="12" t="n"/>
      <c r="B327" s="9" t="n"/>
      <c r="C327" s="9" t="n"/>
      <c r="D327" s="9" t="n"/>
      <c r="E327" s="13" t="n"/>
      <c r="F327" s="13" t="n"/>
      <c r="G327" s="14">
        <f>IF(D327="","",IFERROR(INDEX('職人マスタ'!$B$5:$B$34,MATCH(D327,'職人マスタ'!$A$5:$A$34,0)),"未登録"))</f>
        <v/>
      </c>
      <c r="H327" s="15">
        <f>IF(D327="","",IFERROR(INDEX('職人マスタ'!$C$5:$C$34,MATCH(D327,'職人マスタ'!$A$5:$A$34,0)),0))</f>
        <v/>
      </c>
      <c r="I327" s="15">
        <f>IF(D327="","",IFERROR(INDEX('職人マスタ'!$D$5:$D$34,MATCH(D327,'職人マスタ'!$A$5:$A$34,0)),0))</f>
        <v/>
      </c>
      <c r="J327" s="15">
        <f>IF(D327="","",N(E327)*N(H327)+N(F327)*N(I327))</f>
        <v/>
      </c>
    </row>
    <row r="328">
      <c r="A328" s="12" t="n"/>
      <c r="B328" s="9" t="n"/>
      <c r="C328" s="9" t="n"/>
      <c r="D328" s="9" t="n"/>
      <c r="E328" s="13" t="n"/>
      <c r="F328" s="13" t="n"/>
      <c r="G328" s="14">
        <f>IF(D328="","",IFERROR(INDEX('職人マスタ'!$B$5:$B$34,MATCH(D328,'職人マスタ'!$A$5:$A$34,0)),"未登録"))</f>
        <v/>
      </c>
      <c r="H328" s="15">
        <f>IF(D328="","",IFERROR(INDEX('職人マスタ'!$C$5:$C$34,MATCH(D328,'職人マスタ'!$A$5:$A$34,0)),0))</f>
        <v/>
      </c>
      <c r="I328" s="15">
        <f>IF(D328="","",IFERROR(INDEX('職人マスタ'!$D$5:$D$34,MATCH(D328,'職人マスタ'!$A$5:$A$34,0)),0))</f>
        <v/>
      </c>
      <c r="J328" s="15">
        <f>IF(D328="","",N(E328)*N(H328)+N(F328)*N(I328))</f>
        <v/>
      </c>
    </row>
    <row r="329">
      <c r="A329" s="12" t="n"/>
      <c r="B329" s="9" t="n"/>
      <c r="C329" s="9" t="n"/>
      <c r="D329" s="9" t="n"/>
      <c r="E329" s="13" t="n"/>
      <c r="F329" s="13" t="n"/>
      <c r="G329" s="14">
        <f>IF(D329="","",IFERROR(INDEX('職人マスタ'!$B$5:$B$34,MATCH(D329,'職人マスタ'!$A$5:$A$34,0)),"未登録"))</f>
        <v/>
      </c>
      <c r="H329" s="15">
        <f>IF(D329="","",IFERROR(INDEX('職人マスタ'!$C$5:$C$34,MATCH(D329,'職人マスタ'!$A$5:$A$34,0)),0))</f>
        <v/>
      </c>
      <c r="I329" s="15">
        <f>IF(D329="","",IFERROR(INDEX('職人マスタ'!$D$5:$D$34,MATCH(D329,'職人マスタ'!$A$5:$A$34,0)),0))</f>
        <v/>
      </c>
      <c r="J329" s="15">
        <f>IF(D329="","",N(E329)*N(H329)+N(F329)*N(I329))</f>
        <v/>
      </c>
    </row>
    <row r="330">
      <c r="A330" s="12" t="n"/>
      <c r="B330" s="9" t="n"/>
      <c r="C330" s="9" t="n"/>
      <c r="D330" s="9" t="n"/>
      <c r="E330" s="13" t="n"/>
      <c r="F330" s="13" t="n"/>
      <c r="G330" s="14">
        <f>IF(D330="","",IFERROR(INDEX('職人マスタ'!$B$5:$B$34,MATCH(D330,'職人マスタ'!$A$5:$A$34,0)),"未登録"))</f>
        <v/>
      </c>
      <c r="H330" s="15">
        <f>IF(D330="","",IFERROR(INDEX('職人マスタ'!$C$5:$C$34,MATCH(D330,'職人マスタ'!$A$5:$A$34,0)),0))</f>
        <v/>
      </c>
      <c r="I330" s="15">
        <f>IF(D330="","",IFERROR(INDEX('職人マスタ'!$D$5:$D$34,MATCH(D330,'職人マスタ'!$A$5:$A$34,0)),0))</f>
        <v/>
      </c>
      <c r="J330" s="15">
        <f>IF(D330="","",N(E330)*N(H330)+N(F330)*N(I330))</f>
        <v/>
      </c>
    </row>
    <row r="331">
      <c r="A331" s="12" t="n"/>
      <c r="B331" s="9" t="n"/>
      <c r="C331" s="9" t="n"/>
      <c r="D331" s="9" t="n"/>
      <c r="E331" s="13" t="n"/>
      <c r="F331" s="13" t="n"/>
      <c r="G331" s="14">
        <f>IF(D331="","",IFERROR(INDEX('職人マスタ'!$B$5:$B$34,MATCH(D331,'職人マスタ'!$A$5:$A$34,0)),"未登録"))</f>
        <v/>
      </c>
      <c r="H331" s="15">
        <f>IF(D331="","",IFERROR(INDEX('職人マスタ'!$C$5:$C$34,MATCH(D331,'職人マスタ'!$A$5:$A$34,0)),0))</f>
        <v/>
      </c>
      <c r="I331" s="15">
        <f>IF(D331="","",IFERROR(INDEX('職人マスタ'!$D$5:$D$34,MATCH(D331,'職人マスタ'!$A$5:$A$34,0)),0))</f>
        <v/>
      </c>
      <c r="J331" s="15">
        <f>IF(D331="","",N(E331)*N(H331)+N(F331)*N(I331))</f>
        <v/>
      </c>
    </row>
    <row r="332">
      <c r="A332" s="12" t="n"/>
      <c r="B332" s="9" t="n"/>
      <c r="C332" s="9" t="n"/>
      <c r="D332" s="9" t="n"/>
      <c r="E332" s="13" t="n"/>
      <c r="F332" s="13" t="n"/>
      <c r="G332" s="14">
        <f>IF(D332="","",IFERROR(INDEX('職人マスタ'!$B$5:$B$34,MATCH(D332,'職人マスタ'!$A$5:$A$34,0)),"未登録"))</f>
        <v/>
      </c>
      <c r="H332" s="15">
        <f>IF(D332="","",IFERROR(INDEX('職人マスタ'!$C$5:$C$34,MATCH(D332,'職人マスタ'!$A$5:$A$34,0)),0))</f>
        <v/>
      </c>
      <c r="I332" s="15">
        <f>IF(D332="","",IFERROR(INDEX('職人マスタ'!$D$5:$D$34,MATCH(D332,'職人マスタ'!$A$5:$A$34,0)),0))</f>
        <v/>
      </c>
      <c r="J332" s="15">
        <f>IF(D332="","",N(E332)*N(H332)+N(F332)*N(I332))</f>
        <v/>
      </c>
    </row>
    <row r="333">
      <c r="A333" s="12" t="n"/>
      <c r="B333" s="9" t="n"/>
      <c r="C333" s="9" t="n"/>
      <c r="D333" s="9" t="n"/>
      <c r="E333" s="13" t="n"/>
      <c r="F333" s="13" t="n"/>
      <c r="G333" s="14">
        <f>IF(D333="","",IFERROR(INDEX('職人マスタ'!$B$5:$B$34,MATCH(D333,'職人マスタ'!$A$5:$A$34,0)),"未登録"))</f>
        <v/>
      </c>
      <c r="H333" s="15">
        <f>IF(D333="","",IFERROR(INDEX('職人マスタ'!$C$5:$C$34,MATCH(D333,'職人マスタ'!$A$5:$A$34,0)),0))</f>
        <v/>
      </c>
      <c r="I333" s="15">
        <f>IF(D333="","",IFERROR(INDEX('職人マスタ'!$D$5:$D$34,MATCH(D333,'職人マスタ'!$A$5:$A$34,0)),0))</f>
        <v/>
      </c>
      <c r="J333" s="15">
        <f>IF(D333="","",N(E333)*N(H333)+N(F333)*N(I333))</f>
        <v/>
      </c>
    </row>
    <row r="334">
      <c r="A334" s="12" t="n"/>
      <c r="B334" s="9" t="n"/>
      <c r="C334" s="9" t="n"/>
      <c r="D334" s="9" t="n"/>
      <c r="E334" s="13" t="n"/>
      <c r="F334" s="13" t="n"/>
      <c r="G334" s="14">
        <f>IF(D334="","",IFERROR(INDEX('職人マスタ'!$B$5:$B$34,MATCH(D334,'職人マスタ'!$A$5:$A$34,0)),"未登録"))</f>
        <v/>
      </c>
      <c r="H334" s="15">
        <f>IF(D334="","",IFERROR(INDEX('職人マスタ'!$C$5:$C$34,MATCH(D334,'職人マスタ'!$A$5:$A$34,0)),0))</f>
        <v/>
      </c>
      <c r="I334" s="15">
        <f>IF(D334="","",IFERROR(INDEX('職人マスタ'!$D$5:$D$34,MATCH(D334,'職人マスタ'!$A$5:$A$34,0)),0))</f>
        <v/>
      </c>
      <c r="J334" s="15">
        <f>IF(D334="","",N(E334)*N(H334)+N(F334)*N(I334))</f>
        <v/>
      </c>
    </row>
    <row r="335">
      <c r="A335" s="12" t="n"/>
      <c r="B335" s="9" t="n"/>
      <c r="C335" s="9" t="n"/>
      <c r="D335" s="9" t="n"/>
      <c r="E335" s="13" t="n"/>
      <c r="F335" s="13" t="n"/>
      <c r="G335" s="14">
        <f>IF(D335="","",IFERROR(INDEX('職人マスタ'!$B$5:$B$34,MATCH(D335,'職人マスタ'!$A$5:$A$34,0)),"未登録"))</f>
        <v/>
      </c>
      <c r="H335" s="15">
        <f>IF(D335="","",IFERROR(INDEX('職人マスタ'!$C$5:$C$34,MATCH(D335,'職人マスタ'!$A$5:$A$34,0)),0))</f>
        <v/>
      </c>
      <c r="I335" s="15">
        <f>IF(D335="","",IFERROR(INDEX('職人マスタ'!$D$5:$D$34,MATCH(D335,'職人マスタ'!$A$5:$A$34,0)),0))</f>
        <v/>
      </c>
      <c r="J335" s="15">
        <f>IF(D335="","",N(E335)*N(H335)+N(F335)*N(I335))</f>
        <v/>
      </c>
    </row>
    <row r="336">
      <c r="A336" s="12" t="n"/>
      <c r="B336" s="9" t="n"/>
      <c r="C336" s="9" t="n"/>
      <c r="D336" s="9" t="n"/>
      <c r="E336" s="13" t="n"/>
      <c r="F336" s="13" t="n"/>
      <c r="G336" s="14">
        <f>IF(D336="","",IFERROR(INDEX('職人マスタ'!$B$5:$B$34,MATCH(D336,'職人マスタ'!$A$5:$A$34,0)),"未登録"))</f>
        <v/>
      </c>
      <c r="H336" s="15">
        <f>IF(D336="","",IFERROR(INDEX('職人マスタ'!$C$5:$C$34,MATCH(D336,'職人マスタ'!$A$5:$A$34,0)),0))</f>
        <v/>
      </c>
      <c r="I336" s="15">
        <f>IF(D336="","",IFERROR(INDEX('職人マスタ'!$D$5:$D$34,MATCH(D336,'職人マスタ'!$A$5:$A$34,0)),0))</f>
        <v/>
      </c>
      <c r="J336" s="15">
        <f>IF(D336="","",N(E336)*N(H336)+N(F336)*N(I336))</f>
        <v/>
      </c>
    </row>
    <row r="337">
      <c r="A337" s="12" t="n"/>
      <c r="B337" s="9" t="n"/>
      <c r="C337" s="9" t="n"/>
      <c r="D337" s="9" t="n"/>
      <c r="E337" s="13" t="n"/>
      <c r="F337" s="13" t="n"/>
      <c r="G337" s="14">
        <f>IF(D337="","",IFERROR(INDEX('職人マスタ'!$B$5:$B$34,MATCH(D337,'職人マスタ'!$A$5:$A$34,0)),"未登録"))</f>
        <v/>
      </c>
      <c r="H337" s="15">
        <f>IF(D337="","",IFERROR(INDEX('職人マスタ'!$C$5:$C$34,MATCH(D337,'職人マスタ'!$A$5:$A$34,0)),0))</f>
        <v/>
      </c>
      <c r="I337" s="15">
        <f>IF(D337="","",IFERROR(INDEX('職人マスタ'!$D$5:$D$34,MATCH(D337,'職人マスタ'!$A$5:$A$34,0)),0))</f>
        <v/>
      </c>
      <c r="J337" s="15">
        <f>IF(D337="","",N(E337)*N(H337)+N(F337)*N(I337))</f>
        <v/>
      </c>
    </row>
    <row r="338">
      <c r="A338" s="12" t="n"/>
      <c r="B338" s="9" t="n"/>
      <c r="C338" s="9" t="n"/>
      <c r="D338" s="9" t="n"/>
      <c r="E338" s="13" t="n"/>
      <c r="F338" s="13" t="n"/>
      <c r="G338" s="14">
        <f>IF(D338="","",IFERROR(INDEX('職人マスタ'!$B$5:$B$34,MATCH(D338,'職人マスタ'!$A$5:$A$34,0)),"未登録"))</f>
        <v/>
      </c>
      <c r="H338" s="15">
        <f>IF(D338="","",IFERROR(INDEX('職人マスタ'!$C$5:$C$34,MATCH(D338,'職人マスタ'!$A$5:$A$34,0)),0))</f>
        <v/>
      </c>
      <c r="I338" s="15">
        <f>IF(D338="","",IFERROR(INDEX('職人マスタ'!$D$5:$D$34,MATCH(D338,'職人マスタ'!$A$5:$A$34,0)),0))</f>
        <v/>
      </c>
      <c r="J338" s="15">
        <f>IF(D338="","",N(E338)*N(H338)+N(F338)*N(I338))</f>
        <v/>
      </c>
    </row>
    <row r="339">
      <c r="A339" s="12" t="n"/>
      <c r="B339" s="9" t="n"/>
      <c r="C339" s="9" t="n"/>
      <c r="D339" s="9" t="n"/>
      <c r="E339" s="13" t="n"/>
      <c r="F339" s="13" t="n"/>
      <c r="G339" s="14">
        <f>IF(D339="","",IFERROR(INDEX('職人マスタ'!$B$5:$B$34,MATCH(D339,'職人マスタ'!$A$5:$A$34,0)),"未登録"))</f>
        <v/>
      </c>
      <c r="H339" s="15">
        <f>IF(D339="","",IFERROR(INDEX('職人マスタ'!$C$5:$C$34,MATCH(D339,'職人マスタ'!$A$5:$A$34,0)),0))</f>
        <v/>
      </c>
      <c r="I339" s="15">
        <f>IF(D339="","",IFERROR(INDEX('職人マスタ'!$D$5:$D$34,MATCH(D339,'職人マスタ'!$A$5:$A$34,0)),0))</f>
        <v/>
      </c>
      <c r="J339" s="15">
        <f>IF(D339="","",N(E339)*N(H339)+N(F339)*N(I339))</f>
        <v/>
      </c>
    </row>
    <row r="340">
      <c r="A340" s="12" t="n"/>
      <c r="B340" s="9" t="n"/>
      <c r="C340" s="9" t="n"/>
      <c r="D340" s="9" t="n"/>
      <c r="E340" s="13" t="n"/>
      <c r="F340" s="13" t="n"/>
      <c r="G340" s="14">
        <f>IF(D340="","",IFERROR(INDEX('職人マスタ'!$B$5:$B$34,MATCH(D340,'職人マスタ'!$A$5:$A$34,0)),"未登録"))</f>
        <v/>
      </c>
      <c r="H340" s="15">
        <f>IF(D340="","",IFERROR(INDEX('職人マスタ'!$C$5:$C$34,MATCH(D340,'職人マスタ'!$A$5:$A$34,0)),0))</f>
        <v/>
      </c>
      <c r="I340" s="15">
        <f>IF(D340="","",IFERROR(INDEX('職人マスタ'!$D$5:$D$34,MATCH(D340,'職人マスタ'!$A$5:$A$34,0)),0))</f>
        <v/>
      </c>
      <c r="J340" s="15">
        <f>IF(D340="","",N(E340)*N(H340)+N(F340)*N(I340))</f>
        <v/>
      </c>
    </row>
    <row r="341">
      <c r="A341" s="12" t="n"/>
      <c r="B341" s="9" t="n"/>
      <c r="C341" s="9" t="n"/>
      <c r="D341" s="9" t="n"/>
      <c r="E341" s="13" t="n"/>
      <c r="F341" s="13" t="n"/>
      <c r="G341" s="14">
        <f>IF(D341="","",IFERROR(INDEX('職人マスタ'!$B$5:$B$34,MATCH(D341,'職人マスタ'!$A$5:$A$34,0)),"未登録"))</f>
        <v/>
      </c>
      <c r="H341" s="15">
        <f>IF(D341="","",IFERROR(INDEX('職人マスタ'!$C$5:$C$34,MATCH(D341,'職人マスタ'!$A$5:$A$34,0)),0))</f>
        <v/>
      </c>
      <c r="I341" s="15">
        <f>IF(D341="","",IFERROR(INDEX('職人マスタ'!$D$5:$D$34,MATCH(D341,'職人マスタ'!$A$5:$A$34,0)),0))</f>
        <v/>
      </c>
      <c r="J341" s="15">
        <f>IF(D341="","",N(E341)*N(H341)+N(F341)*N(I341))</f>
        <v/>
      </c>
    </row>
    <row r="342">
      <c r="A342" s="12" t="n"/>
      <c r="B342" s="9" t="n"/>
      <c r="C342" s="9" t="n"/>
      <c r="D342" s="9" t="n"/>
      <c r="E342" s="13" t="n"/>
      <c r="F342" s="13" t="n"/>
      <c r="G342" s="14">
        <f>IF(D342="","",IFERROR(INDEX('職人マスタ'!$B$5:$B$34,MATCH(D342,'職人マスタ'!$A$5:$A$34,0)),"未登録"))</f>
        <v/>
      </c>
      <c r="H342" s="15">
        <f>IF(D342="","",IFERROR(INDEX('職人マスタ'!$C$5:$C$34,MATCH(D342,'職人マスタ'!$A$5:$A$34,0)),0))</f>
        <v/>
      </c>
      <c r="I342" s="15">
        <f>IF(D342="","",IFERROR(INDEX('職人マスタ'!$D$5:$D$34,MATCH(D342,'職人マスタ'!$A$5:$A$34,0)),0))</f>
        <v/>
      </c>
      <c r="J342" s="15">
        <f>IF(D342="","",N(E342)*N(H342)+N(F342)*N(I342))</f>
        <v/>
      </c>
    </row>
    <row r="343">
      <c r="A343" s="12" t="n"/>
      <c r="B343" s="9" t="n"/>
      <c r="C343" s="9" t="n"/>
      <c r="D343" s="9" t="n"/>
      <c r="E343" s="13" t="n"/>
      <c r="F343" s="13" t="n"/>
      <c r="G343" s="14">
        <f>IF(D343="","",IFERROR(INDEX('職人マスタ'!$B$5:$B$34,MATCH(D343,'職人マスタ'!$A$5:$A$34,0)),"未登録"))</f>
        <v/>
      </c>
      <c r="H343" s="15">
        <f>IF(D343="","",IFERROR(INDEX('職人マスタ'!$C$5:$C$34,MATCH(D343,'職人マスタ'!$A$5:$A$34,0)),0))</f>
        <v/>
      </c>
      <c r="I343" s="15">
        <f>IF(D343="","",IFERROR(INDEX('職人マスタ'!$D$5:$D$34,MATCH(D343,'職人マスタ'!$A$5:$A$34,0)),0))</f>
        <v/>
      </c>
      <c r="J343" s="15">
        <f>IF(D343="","",N(E343)*N(H343)+N(F343)*N(I343))</f>
        <v/>
      </c>
    </row>
    <row r="344">
      <c r="A344" s="12" t="n"/>
      <c r="B344" s="9" t="n"/>
      <c r="C344" s="9" t="n"/>
      <c r="D344" s="9" t="n"/>
      <c r="E344" s="13" t="n"/>
      <c r="F344" s="13" t="n"/>
      <c r="G344" s="14">
        <f>IF(D344="","",IFERROR(INDEX('職人マスタ'!$B$5:$B$34,MATCH(D344,'職人マスタ'!$A$5:$A$34,0)),"未登録"))</f>
        <v/>
      </c>
      <c r="H344" s="15">
        <f>IF(D344="","",IFERROR(INDEX('職人マスタ'!$C$5:$C$34,MATCH(D344,'職人マスタ'!$A$5:$A$34,0)),0))</f>
        <v/>
      </c>
      <c r="I344" s="15">
        <f>IF(D344="","",IFERROR(INDEX('職人マスタ'!$D$5:$D$34,MATCH(D344,'職人マスタ'!$A$5:$A$34,0)),0))</f>
        <v/>
      </c>
      <c r="J344" s="15">
        <f>IF(D344="","",N(E344)*N(H344)+N(F344)*N(I344))</f>
        <v/>
      </c>
    </row>
    <row r="345">
      <c r="A345" s="12" t="n"/>
      <c r="B345" s="9" t="n"/>
      <c r="C345" s="9" t="n"/>
      <c r="D345" s="9" t="n"/>
      <c r="E345" s="13" t="n"/>
      <c r="F345" s="13" t="n"/>
      <c r="G345" s="14">
        <f>IF(D345="","",IFERROR(INDEX('職人マスタ'!$B$5:$B$34,MATCH(D345,'職人マスタ'!$A$5:$A$34,0)),"未登録"))</f>
        <v/>
      </c>
      <c r="H345" s="15">
        <f>IF(D345="","",IFERROR(INDEX('職人マスタ'!$C$5:$C$34,MATCH(D345,'職人マスタ'!$A$5:$A$34,0)),0))</f>
        <v/>
      </c>
      <c r="I345" s="15">
        <f>IF(D345="","",IFERROR(INDEX('職人マスタ'!$D$5:$D$34,MATCH(D345,'職人マスタ'!$A$5:$A$34,0)),0))</f>
        <v/>
      </c>
      <c r="J345" s="15">
        <f>IF(D345="","",N(E345)*N(H345)+N(F345)*N(I345))</f>
        <v/>
      </c>
    </row>
    <row r="346">
      <c r="A346" s="12" t="n"/>
      <c r="B346" s="9" t="n"/>
      <c r="C346" s="9" t="n"/>
      <c r="D346" s="9" t="n"/>
      <c r="E346" s="13" t="n"/>
      <c r="F346" s="13" t="n"/>
      <c r="G346" s="14">
        <f>IF(D346="","",IFERROR(INDEX('職人マスタ'!$B$5:$B$34,MATCH(D346,'職人マスタ'!$A$5:$A$34,0)),"未登録"))</f>
        <v/>
      </c>
      <c r="H346" s="15">
        <f>IF(D346="","",IFERROR(INDEX('職人マスタ'!$C$5:$C$34,MATCH(D346,'職人マスタ'!$A$5:$A$34,0)),0))</f>
        <v/>
      </c>
      <c r="I346" s="15">
        <f>IF(D346="","",IFERROR(INDEX('職人マスタ'!$D$5:$D$34,MATCH(D346,'職人マスタ'!$A$5:$A$34,0)),0))</f>
        <v/>
      </c>
      <c r="J346" s="15">
        <f>IF(D346="","",N(E346)*N(H346)+N(F346)*N(I346))</f>
        <v/>
      </c>
    </row>
    <row r="347">
      <c r="A347" s="12" t="n"/>
      <c r="B347" s="9" t="n"/>
      <c r="C347" s="9" t="n"/>
      <c r="D347" s="9" t="n"/>
      <c r="E347" s="13" t="n"/>
      <c r="F347" s="13" t="n"/>
      <c r="G347" s="14">
        <f>IF(D347="","",IFERROR(INDEX('職人マスタ'!$B$5:$B$34,MATCH(D347,'職人マスタ'!$A$5:$A$34,0)),"未登録"))</f>
        <v/>
      </c>
      <c r="H347" s="15">
        <f>IF(D347="","",IFERROR(INDEX('職人マスタ'!$C$5:$C$34,MATCH(D347,'職人マスタ'!$A$5:$A$34,0)),0))</f>
        <v/>
      </c>
      <c r="I347" s="15">
        <f>IF(D347="","",IFERROR(INDEX('職人マスタ'!$D$5:$D$34,MATCH(D347,'職人マスタ'!$A$5:$A$34,0)),0))</f>
        <v/>
      </c>
      <c r="J347" s="15">
        <f>IF(D347="","",N(E347)*N(H347)+N(F347)*N(I347))</f>
        <v/>
      </c>
    </row>
    <row r="348">
      <c r="A348" s="12" t="n"/>
      <c r="B348" s="9" t="n"/>
      <c r="C348" s="9" t="n"/>
      <c r="D348" s="9" t="n"/>
      <c r="E348" s="13" t="n"/>
      <c r="F348" s="13" t="n"/>
      <c r="G348" s="14">
        <f>IF(D348="","",IFERROR(INDEX('職人マスタ'!$B$5:$B$34,MATCH(D348,'職人マスタ'!$A$5:$A$34,0)),"未登録"))</f>
        <v/>
      </c>
      <c r="H348" s="15">
        <f>IF(D348="","",IFERROR(INDEX('職人マスタ'!$C$5:$C$34,MATCH(D348,'職人マスタ'!$A$5:$A$34,0)),0))</f>
        <v/>
      </c>
      <c r="I348" s="15">
        <f>IF(D348="","",IFERROR(INDEX('職人マスタ'!$D$5:$D$34,MATCH(D348,'職人マスタ'!$A$5:$A$34,0)),0))</f>
        <v/>
      </c>
      <c r="J348" s="15">
        <f>IF(D348="","",N(E348)*N(H348)+N(F348)*N(I348))</f>
        <v/>
      </c>
    </row>
    <row r="349">
      <c r="A349" s="12" t="n"/>
      <c r="B349" s="9" t="n"/>
      <c r="C349" s="9" t="n"/>
      <c r="D349" s="9" t="n"/>
      <c r="E349" s="13" t="n"/>
      <c r="F349" s="13" t="n"/>
      <c r="G349" s="14">
        <f>IF(D349="","",IFERROR(INDEX('職人マスタ'!$B$5:$B$34,MATCH(D349,'職人マスタ'!$A$5:$A$34,0)),"未登録"))</f>
        <v/>
      </c>
      <c r="H349" s="15">
        <f>IF(D349="","",IFERROR(INDEX('職人マスタ'!$C$5:$C$34,MATCH(D349,'職人マスタ'!$A$5:$A$34,0)),0))</f>
        <v/>
      </c>
      <c r="I349" s="15">
        <f>IF(D349="","",IFERROR(INDEX('職人マスタ'!$D$5:$D$34,MATCH(D349,'職人マスタ'!$A$5:$A$34,0)),0))</f>
        <v/>
      </c>
      <c r="J349" s="15">
        <f>IF(D349="","",N(E349)*N(H349)+N(F349)*N(I349))</f>
        <v/>
      </c>
    </row>
    <row r="350">
      <c r="A350" s="12" t="n"/>
      <c r="B350" s="9" t="n"/>
      <c r="C350" s="9" t="n"/>
      <c r="D350" s="9" t="n"/>
      <c r="E350" s="13" t="n"/>
      <c r="F350" s="13" t="n"/>
      <c r="G350" s="14">
        <f>IF(D350="","",IFERROR(INDEX('職人マスタ'!$B$5:$B$34,MATCH(D350,'職人マスタ'!$A$5:$A$34,0)),"未登録"))</f>
        <v/>
      </c>
      <c r="H350" s="15">
        <f>IF(D350="","",IFERROR(INDEX('職人マスタ'!$C$5:$C$34,MATCH(D350,'職人マスタ'!$A$5:$A$34,0)),0))</f>
        <v/>
      </c>
      <c r="I350" s="15">
        <f>IF(D350="","",IFERROR(INDEX('職人マスタ'!$D$5:$D$34,MATCH(D350,'職人マスタ'!$A$5:$A$34,0)),0))</f>
        <v/>
      </c>
      <c r="J350" s="15">
        <f>IF(D350="","",N(E350)*N(H350)+N(F350)*N(I350))</f>
        <v/>
      </c>
    </row>
    <row r="351">
      <c r="A351" s="12" t="n"/>
      <c r="B351" s="9" t="n"/>
      <c r="C351" s="9" t="n"/>
      <c r="D351" s="9" t="n"/>
      <c r="E351" s="13" t="n"/>
      <c r="F351" s="13" t="n"/>
      <c r="G351" s="14">
        <f>IF(D351="","",IFERROR(INDEX('職人マスタ'!$B$5:$B$34,MATCH(D351,'職人マスタ'!$A$5:$A$34,0)),"未登録"))</f>
        <v/>
      </c>
      <c r="H351" s="15">
        <f>IF(D351="","",IFERROR(INDEX('職人マスタ'!$C$5:$C$34,MATCH(D351,'職人マスタ'!$A$5:$A$34,0)),0))</f>
        <v/>
      </c>
      <c r="I351" s="15">
        <f>IF(D351="","",IFERROR(INDEX('職人マスタ'!$D$5:$D$34,MATCH(D351,'職人マスタ'!$A$5:$A$34,0)),0))</f>
        <v/>
      </c>
      <c r="J351" s="15">
        <f>IF(D351="","",N(E351)*N(H351)+N(F351)*N(I351))</f>
        <v/>
      </c>
    </row>
    <row r="352">
      <c r="A352" s="12" t="n"/>
      <c r="B352" s="9" t="n"/>
      <c r="C352" s="9" t="n"/>
      <c r="D352" s="9" t="n"/>
      <c r="E352" s="13" t="n"/>
      <c r="F352" s="13" t="n"/>
      <c r="G352" s="14">
        <f>IF(D352="","",IFERROR(INDEX('職人マスタ'!$B$5:$B$34,MATCH(D352,'職人マスタ'!$A$5:$A$34,0)),"未登録"))</f>
        <v/>
      </c>
      <c r="H352" s="15">
        <f>IF(D352="","",IFERROR(INDEX('職人マスタ'!$C$5:$C$34,MATCH(D352,'職人マスタ'!$A$5:$A$34,0)),0))</f>
        <v/>
      </c>
      <c r="I352" s="15">
        <f>IF(D352="","",IFERROR(INDEX('職人マスタ'!$D$5:$D$34,MATCH(D352,'職人マスタ'!$A$5:$A$34,0)),0))</f>
        <v/>
      </c>
      <c r="J352" s="15">
        <f>IF(D352="","",N(E352)*N(H352)+N(F352)*N(I352))</f>
        <v/>
      </c>
    </row>
    <row r="353">
      <c r="A353" s="12" t="n"/>
      <c r="B353" s="9" t="n"/>
      <c r="C353" s="9" t="n"/>
      <c r="D353" s="9" t="n"/>
      <c r="E353" s="13" t="n"/>
      <c r="F353" s="13" t="n"/>
      <c r="G353" s="14">
        <f>IF(D353="","",IFERROR(INDEX('職人マスタ'!$B$5:$B$34,MATCH(D353,'職人マスタ'!$A$5:$A$34,0)),"未登録"))</f>
        <v/>
      </c>
      <c r="H353" s="15">
        <f>IF(D353="","",IFERROR(INDEX('職人マスタ'!$C$5:$C$34,MATCH(D353,'職人マスタ'!$A$5:$A$34,0)),0))</f>
        <v/>
      </c>
      <c r="I353" s="15">
        <f>IF(D353="","",IFERROR(INDEX('職人マスタ'!$D$5:$D$34,MATCH(D353,'職人マスタ'!$A$5:$A$34,0)),0))</f>
        <v/>
      </c>
      <c r="J353" s="15">
        <f>IF(D353="","",N(E353)*N(H353)+N(F353)*N(I353))</f>
        <v/>
      </c>
    </row>
    <row r="354">
      <c r="A354" s="12" t="n"/>
      <c r="B354" s="9" t="n"/>
      <c r="C354" s="9" t="n"/>
      <c r="D354" s="9" t="n"/>
      <c r="E354" s="13" t="n"/>
      <c r="F354" s="13" t="n"/>
      <c r="G354" s="14">
        <f>IF(D354="","",IFERROR(INDEX('職人マスタ'!$B$5:$B$34,MATCH(D354,'職人マスタ'!$A$5:$A$34,0)),"未登録"))</f>
        <v/>
      </c>
      <c r="H354" s="15">
        <f>IF(D354="","",IFERROR(INDEX('職人マスタ'!$C$5:$C$34,MATCH(D354,'職人マスタ'!$A$5:$A$34,0)),0))</f>
        <v/>
      </c>
      <c r="I354" s="15">
        <f>IF(D354="","",IFERROR(INDEX('職人マスタ'!$D$5:$D$34,MATCH(D354,'職人マスタ'!$A$5:$A$34,0)),0))</f>
        <v/>
      </c>
      <c r="J354" s="15">
        <f>IF(D354="","",N(E354)*N(H354)+N(F354)*N(I354))</f>
        <v/>
      </c>
    </row>
    <row r="355">
      <c r="A355" s="12" t="n"/>
      <c r="B355" s="9" t="n"/>
      <c r="C355" s="9" t="n"/>
      <c r="D355" s="9" t="n"/>
      <c r="E355" s="13" t="n"/>
      <c r="F355" s="13" t="n"/>
      <c r="G355" s="14">
        <f>IF(D355="","",IFERROR(INDEX('職人マスタ'!$B$5:$B$34,MATCH(D355,'職人マスタ'!$A$5:$A$34,0)),"未登録"))</f>
        <v/>
      </c>
      <c r="H355" s="15">
        <f>IF(D355="","",IFERROR(INDEX('職人マスタ'!$C$5:$C$34,MATCH(D355,'職人マスタ'!$A$5:$A$34,0)),0))</f>
        <v/>
      </c>
      <c r="I355" s="15">
        <f>IF(D355="","",IFERROR(INDEX('職人マスタ'!$D$5:$D$34,MATCH(D355,'職人マスタ'!$A$5:$A$34,0)),0))</f>
        <v/>
      </c>
      <c r="J355" s="15">
        <f>IF(D355="","",N(E355)*N(H355)+N(F355)*N(I355))</f>
        <v/>
      </c>
    </row>
    <row r="356">
      <c r="A356" s="12" t="n"/>
      <c r="B356" s="9" t="n"/>
      <c r="C356" s="9" t="n"/>
      <c r="D356" s="9" t="n"/>
      <c r="E356" s="13" t="n"/>
      <c r="F356" s="13" t="n"/>
      <c r="G356" s="14">
        <f>IF(D356="","",IFERROR(INDEX('職人マスタ'!$B$5:$B$34,MATCH(D356,'職人マスタ'!$A$5:$A$34,0)),"未登録"))</f>
        <v/>
      </c>
      <c r="H356" s="15">
        <f>IF(D356="","",IFERROR(INDEX('職人マスタ'!$C$5:$C$34,MATCH(D356,'職人マスタ'!$A$5:$A$34,0)),0))</f>
        <v/>
      </c>
      <c r="I356" s="15">
        <f>IF(D356="","",IFERROR(INDEX('職人マスタ'!$D$5:$D$34,MATCH(D356,'職人マスタ'!$A$5:$A$34,0)),0))</f>
        <v/>
      </c>
      <c r="J356" s="15">
        <f>IF(D356="","",N(E356)*N(H356)+N(F356)*N(I356))</f>
        <v/>
      </c>
    </row>
    <row r="357">
      <c r="A357" s="12" t="n"/>
      <c r="B357" s="9" t="n"/>
      <c r="C357" s="9" t="n"/>
      <c r="D357" s="9" t="n"/>
      <c r="E357" s="13" t="n"/>
      <c r="F357" s="13" t="n"/>
      <c r="G357" s="14">
        <f>IF(D357="","",IFERROR(INDEX('職人マスタ'!$B$5:$B$34,MATCH(D357,'職人マスタ'!$A$5:$A$34,0)),"未登録"))</f>
        <v/>
      </c>
      <c r="H357" s="15">
        <f>IF(D357="","",IFERROR(INDEX('職人マスタ'!$C$5:$C$34,MATCH(D357,'職人マスタ'!$A$5:$A$34,0)),0))</f>
        <v/>
      </c>
      <c r="I357" s="15">
        <f>IF(D357="","",IFERROR(INDEX('職人マスタ'!$D$5:$D$34,MATCH(D357,'職人マスタ'!$A$5:$A$34,0)),0))</f>
        <v/>
      </c>
      <c r="J357" s="15">
        <f>IF(D357="","",N(E357)*N(H357)+N(F357)*N(I357))</f>
        <v/>
      </c>
    </row>
    <row r="358">
      <c r="A358" s="12" t="n"/>
      <c r="B358" s="9" t="n"/>
      <c r="C358" s="9" t="n"/>
      <c r="D358" s="9" t="n"/>
      <c r="E358" s="13" t="n"/>
      <c r="F358" s="13" t="n"/>
      <c r="G358" s="14">
        <f>IF(D358="","",IFERROR(INDEX('職人マスタ'!$B$5:$B$34,MATCH(D358,'職人マスタ'!$A$5:$A$34,0)),"未登録"))</f>
        <v/>
      </c>
      <c r="H358" s="15">
        <f>IF(D358="","",IFERROR(INDEX('職人マスタ'!$C$5:$C$34,MATCH(D358,'職人マスタ'!$A$5:$A$34,0)),0))</f>
        <v/>
      </c>
      <c r="I358" s="15">
        <f>IF(D358="","",IFERROR(INDEX('職人マスタ'!$D$5:$D$34,MATCH(D358,'職人マスタ'!$A$5:$A$34,0)),0))</f>
        <v/>
      </c>
      <c r="J358" s="15">
        <f>IF(D358="","",N(E358)*N(H358)+N(F358)*N(I358))</f>
        <v/>
      </c>
    </row>
    <row r="359">
      <c r="A359" s="12" t="n"/>
      <c r="B359" s="9" t="n"/>
      <c r="C359" s="9" t="n"/>
      <c r="D359" s="9" t="n"/>
      <c r="E359" s="13" t="n"/>
      <c r="F359" s="13" t="n"/>
      <c r="G359" s="14">
        <f>IF(D359="","",IFERROR(INDEX('職人マスタ'!$B$5:$B$34,MATCH(D359,'職人マスタ'!$A$5:$A$34,0)),"未登録"))</f>
        <v/>
      </c>
      <c r="H359" s="15">
        <f>IF(D359="","",IFERROR(INDEX('職人マスタ'!$C$5:$C$34,MATCH(D359,'職人マスタ'!$A$5:$A$34,0)),0))</f>
        <v/>
      </c>
      <c r="I359" s="15">
        <f>IF(D359="","",IFERROR(INDEX('職人マスタ'!$D$5:$D$34,MATCH(D359,'職人マスタ'!$A$5:$A$34,0)),0))</f>
        <v/>
      </c>
      <c r="J359" s="15">
        <f>IF(D359="","",N(E359)*N(H359)+N(F359)*N(I359))</f>
        <v/>
      </c>
    </row>
    <row r="360">
      <c r="A360" s="12" t="n"/>
      <c r="B360" s="9" t="n"/>
      <c r="C360" s="9" t="n"/>
      <c r="D360" s="9" t="n"/>
      <c r="E360" s="13" t="n"/>
      <c r="F360" s="13" t="n"/>
      <c r="G360" s="14">
        <f>IF(D360="","",IFERROR(INDEX('職人マスタ'!$B$5:$B$34,MATCH(D360,'職人マスタ'!$A$5:$A$34,0)),"未登録"))</f>
        <v/>
      </c>
      <c r="H360" s="15">
        <f>IF(D360="","",IFERROR(INDEX('職人マスタ'!$C$5:$C$34,MATCH(D360,'職人マスタ'!$A$5:$A$34,0)),0))</f>
        <v/>
      </c>
      <c r="I360" s="15">
        <f>IF(D360="","",IFERROR(INDEX('職人マスタ'!$D$5:$D$34,MATCH(D360,'職人マスタ'!$A$5:$A$34,0)),0))</f>
        <v/>
      </c>
      <c r="J360" s="15">
        <f>IF(D360="","",N(E360)*N(H360)+N(F360)*N(I360))</f>
        <v/>
      </c>
    </row>
    <row r="361">
      <c r="A361" s="12" t="n"/>
      <c r="B361" s="9" t="n"/>
      <c r="C361" s="9" t="n"/>
      <c r="D361" s="9" t="n"/>
      <c r="E361" s="13" t="n"/>
      <c r="F361" s="13" t="n"/>
      <c r="G361" s="14">
        <f>IF(D361="","",IFERROR(INDEX('職人マスタ'!$B$5:$B$34,MATCH(D361,'職人マスタ'!$A$5:$A$34,0)),"未登録"))</f>
        <v/>
      </c>
      <c r="H361" s="15">
        <f>IF(D361="","",IFERROR(INDEX('職人マスタ'!$C$5:$C$34,MATCH(D361,'職人マスタ'!$A$5:$A$34,0)),0))</f>
        <v/>
      </c>
      <c r="I361" s="15">
        <f>IF(D361="","",IFERROR(INDEX('職人マスタ'!$D$5:$D$34,MATCH(D361,'職人マスタ'!$A$5:$A$34,0)),0))</f>
        <v/>
      </c>
      <c r="J361" s="15">
        <f>IF(D361="","",N(E361)*N(H361)+N(F361)*N(I361))</f>
        <v/>
      </c>
    </row>
    <row r="362">
      <c r="A362" s="12" t="n"/>
      <c r="B362" s="9" t="n"/>
      <c r="C362" s="9" t="n"/>
      <c r="D362" s="9" t="n"/>
      <c r="E362" s="13" t="n"/>
      <c r="F362" s="13" t="n"/>
      <c r="G362" s="14">
        <f>IF(D362="","",IFERROR(INDEX('職人マスタ'!$B$5:$B$34,MATCH(D362,'職人マスタ'!$A$5:$A$34,0)),"未登録"))</f>
        <v/>
      </c>
      <c r="H362" s="15">
        <f>IF(D362="","",IFERROR(INDEX('職人マスタ'!$C$5:$C$34,MATCH(D362,'職人マスタ'!$A$5:$A$34,0)),0))</f>
        <v/>
      </c>
      <c r="I362" s="15">
        <f>IF(D362="","",IFERROR(INDEX('職人マスタ'!$D$5:$D$34,MATCH(D362,'職人マスタ'!$A$5:$A$34,0)),0))</f>
        <v/>
      </c>
      <c r="J362" s="15">
        <f>IF(D362="","",N(E362)*N(H362)+N(F362)*N(I362))</f>
        <v/>
      </c>
    </row>
    <row r="363">
      <c r="A363" s="12" t="n"/>
      <c r="B363" s="9" t="n"/>
      <c r="C363" s="9" t="n"/>
      <c r="D363" s="9" t="n"/>
      <c r="E363" s="13" t="n"/>
      <c r="F363" s="13" t="n"/>
      <c r="G363" s="14">
        <f>IF(D363="","",IFERROR(INDEX('職人マスタ'!$B$5:$B$34,MATCH(D363,'職人マスタ'!$A$5:$A$34,0)),"未登録"))</f>
        <v/>
      </c>
      <c r="H363" s="15">
        <f>IF(D363="","",IFERROR(INDEX('職人マスタ'!$C$5:$C$34,MATCH(D363,'職人マスタ'!$A$5:$A$34,0)),0))</f>
        <v/>
      </c>
      <c r="I363" s="15">
        <f>IF(D363="","",IFERROR(INDEX('職人マスタ'!$D$5:$D$34,MATCH(D363,'職人マスタ'!$A$5:$A$34,0)),0))</f>
        <v/>
      </c>
      <c r="J363" s="15">
        <f>IF(D363="","",N(E363)*N(H363)+N(F363)*N(I363))</f>
        <v/>
      </c>
    </row>
    <row r="364">
      <c r="A364" s="12" t="n"/>
      <c r="B364" s="9" t="n"/>
      <c r="C364" s="9" t="n"/>
      <c r="D364" s="9" t="n"/>
      <c r="E364" s="13" t="n"/>
      <c r="F364" s="13" t="n"/>
      <c r="G364" s="14">
        <f>IF(D364="","",IFERROR(INDEX('職人マスタ'!$B$5:$B$34,MATCH(D364,'職人マスタ'!$A$5:$A$34,0)),"未登録"))</f>
        <v/>
      </c>
      <c r="H364" s="15">
        <f>IF(D364="","",IFERROR(INDEX('職人マスタ'!$C$5:$C$34,MATCH(D364,'職人マスタ'!$A$5:$A$34,0)),0))</f>
        <v/>
      </c>
      <c r="I364" s="15">
        <f>IF(D364="","",IFERROR(INDEX('職人マスタ'!$D$5:$D$34,MATCH(D364,'職人マスタ'!$A$5:$A$34,0)),0))</f>
        <v/>
      </c>
      <c r="J364" s="15">
        <f>IF(D364="","",N(E364)*N(H364)+N(F364)*N(I364))</f>
        <v/>
      </c>
    </row>
    <row r="365">
      <c r="A365" s="12" t="n"/>
      <c r="B365" s="9" t="n"/>
      <c r="C365" s="9" t="n"/>
      <c r="D365" s="9" t="n"/>
      <c r="E365" s="13" t="n"/>
      <c r="F365" s="13" t="n"/>
      <c r="G365" s="14">
        <f>IF(D365="","",IFERROR(INDEX('職人マスタ'!$B$5:$B$34,MATCH(D365,'職人マスタ'!$A$5:$A$34,0)),"未登録"))</f>
        <v/>
      </c>
      <c r="H365" s="15">
        <f>IF(D365="","",IFERROR(INDEX('職人マスタ'!$C$5:$C$34,MATCH(D365,'職人マスタ'!$A$5:$A$34,0)),0))</f>
        <v/>
      </c>
      <c r="I365" s="15">
        <f>IF(D365="","",IFERROR(INDEX('職人マスタ'!$D$5:$D$34,MATCH(D365,'職人マスタ'!$A$5:$A$34,0)),0))</f>
        <v/>
      </c>
      <c r="J365" s="15">
        <f>IF(D365="","",N(E365)*N(H365)+N(F365)*N(I365))</f>
        <v/>
      </c>
    </row>
    <row r="366">
      <c r="A366" s="12" t="n"/>
      <c r="B366" s="9" t="n"/>
      <c r="C366" s="9" t="n"/>
      <c r="D366" s="9" t="n"/>
      <c r="E366" s="13" t="n"/>
      <c r="F366" s="13" t="n"/>
      <c r="G366" s="14">
        <f>IF(D366="","",IFERROR(INDEX('職人マスタ'!$B$5:$B$34,MATCH(D366,'職人マスタ'!$A$5:$A$34,0)),"未登録"))</f>
        <v/>
      </c>
      <c r="H366" s="15">
        <f>IF(D366="","",IFERROR(INDEX('職人マスタ'!$C$5:$C$34,MATCH(D366,'職人マスタ'!$A$5:$A$34,0)),0))</f>
        <v/>
      </c>
      <c r="I366" s="15">
        <f>IF(D366="","",IFERROR(INDEX('職人マスタ'!$D$5:$D$34,MATCH(D366,'職人マスタ'!$A$5:$A$34,0)),0))</f>
        <v/>
      </c>
      <c r="J366" s="15">
        <f>IF(D366="","",N(E366)*N(H366)+N(F366)*N(I366))</f>
        <v/>
      </c>
    </row>
    <row r="367">
      <c r="A367" s="12" t="n"/>
      <c r="B367" s="9" t="n"/>
      <c r="C367" s="9" t="n"/>
      <c r="D367" s="9" t="n"/>
      <c r="E367" s="13" t="n"/>
      <c r="F367" s="13" t="n"/>
      <c r="G367" s="14">
        <f>IF(D367="","",IFERROR(INDEX('職人マスタ'!$B$5:$B$34,MATCH(D367,'職人マスタ'!$A$5:$A$34,0)),"未登録"))</f>
        <v/>
      </c>
      <c r="H367" s="15">
        <f>IF(D367="","",IFERROR(INDEX('職人マスタ'!$C$5:$C$34,MATCH(D367,'職人マスタ'!$A$5:$A$34,0)),0))</f>
        <v/>
      </c>
      <c r="I367" s="15">
        <f>IF(D367="","",IFERROR(INDEX('職人マスタ'!$D$5:$D$34,MATCH(D367,'職人マスタ'!$A$5:$A$34,0)),0))</f>
        <v/>
      </c>
      <c r="J367" s="15">
        <f>IF(D367="","",N(E367)*N(H367)+N(F367)*N(I367))</f>
        <v/>
      </c>
    </row>
    <row r="368">
      <c r="A368" s="12" t="n"/>
      <c r="B368" s="9" t="n"/>
      <c r="C368" s="9" t="n"/>
      <c r="D368" s="9" t="n"/>
      <c r="E368" s="13" t="n"/>
      <c r="F368" s="13" t="n"/>
      <c r="G368" s="14">
        <f>IF(D368="","",IFERROR(INDEX('職人マスタ'!$B$5:$B$34,MATCH(D368,'職人マスタ'!$A$5:$A$34,0)),"未登録"))</f>
        <v/>
      </c>
      <c r="H368" s="15">
        <f>IF(D368="","",IFERROR(INDEX('職人マスタ'!$C$5:$C$34,MATCH(D368,'職人マスタ'!$A$5:$A$34,0)),0))</f>
        <v/>
      </c>
      <c r="I368" s="15">
        <f>IF(D368="","",IFERROR(INDEX('職人マスタ'!$D$5:$D$34,MATCH(D368,'職人マスタ'!$A$5:$A$34,0)),0))</f>
        <v/>
      </c>
      <c r="J368" s="15">
        <f>IF(D368="","",N(E368)*N(H368)+N(F368)*N(I368))</f>
        <v/>
      </c>
    </row>
    <row r="369">
      <c r="A369" s="12" t="n"/>
      <c r="B369" s="9" t="n"/>
      <c r="C369" s="9" t="n"/>
      <c r="D369" s="9" t="n"/>
      <c r="E369" s="13" t="n"/>
      <c r="F369" s="13" t="n"/>
      <c r="G369" s="14">
        <f>IF(D369="","",IFERROR(INDEX('職人マスタ'!$B$5:$B$34,MATCH(D369,'職人マスタ'!$A$5:$A$34,0)),"未登録"))</f>
        <v/>
      </c>
      <c r="H369" s="15">
        <f>IF(D369="","",IFERROR(INDEX('職人マスタ'!$C$5:$C$34,MATCH(D369,'職人マスタ'!$A$5:$A$34,0)),0))</f>
        <v/>
      </c>
      <c r="I369" s="15">
        <f>IF(D369="","",IFERROR(INDEX('職人マスタ'!$D$5:$D$34,MATCH(D369,'職人マスタ'!$A$5:$A$34,0)),0))</f>
        <v/>
      </c>
      <c r="J369" s="15">
        <f>IF(D369="","",N(E369)*N(H369)+N(F369)*N(I369))</f>
        <v/>
      </c>
    </row>
    <row r="370">
      <c r="A370" s="12" t="n"/>
      <c r="B370" s="9" t="n"/>
      <c r="C370" s="9" t="n"/>
      <c r="D370" s="9" t="n"/>
      <c r="E370" s="13" t="n"/>
      <c r="F370" s="13" t="n"/>
      <c r="G370" s="14">
        <f>IF(D370="","",IFERROR(INDEX('職人マスタ'!$B$5:$B$34,MATCH(D370,'職人マスタ'!$A$5:$A$34,0)),"未登録"))</f>
        <v/>
      </c>
      <c r="H370" s="15">
        <f>IF(D370="","",IFERROR(INDEX('職人マスタ'!$C$5:$C$34,MATCH(D370,'職人マスタ'!$A$5:$A$34,0)),0))</f>
        <v/>
      </c>
      <c r="I370" s="15">
        <f>IF(D370="","",IFERROR(INDEX('職人マスタ'!$D$5:$D$34,MATCH(D370,'職人マスタ'!$A$5:$A$34,0)),0))</f>
        <v/>
      </c>
      <c r="J370" s="15">
        <f>IF(D370="","",N(E370)*N(H370)+N(F370)*N(I370))</f>
        <v/>
      </c>
    </row>
    <row r="371">
      <c r="A371" s="12" t="n"/>
      <c r="B371" s="9" t="n"/>
      <c r="C371" s="9" t="n"/>
      <c r="D371" s="9" t="n"/>
      <c r="E371" s="13" t="n"/>
      <c r="F371" s="13" t="n"/>
      <c r="G371" s="14">
        <f>IF(D371="","",IFERROR(INDEX('職人マスタ'!$B$5:$B$34,MATCH(D371,'職人マスタ'!$A$5:$A$34,0)),"未登録"))</f>
        <v/>
      </c>
      <c r="H371" s="15">
        <f>IF(D371="","",IFERROR(INDEX('職人マスタ'!$C$5:$C$34,MATCH(D371,'職人マスタ'!$A$5:$A$34,0)),0))</f>
        <v/>
      </c>
      <c r="I371" s="15">
        <f>IF(D371="","",IFERROR(INDEX('職人マスタ'!$D$5:$D$34,MATCH(D371,'職人マスタ'!$A$5:$A$34,0)),0))</f>
        <v/>
      </c>
      <c r="J371" s="15">
        <f>IF(D371="","",N(E371)*N(H371)+N(F371)*N(I371))</f>
        <v/>
      </c>
    </row>
    <row r="372">
      <c r="A372" s="12" t="n"/>
      <c r="B372" s="9" t="n"/>
      <c r="C372" s="9" t="n"/>
      <c r="D372" s="9" t="n"/>
      <c r="E372" s="13" t="n"/>
      <c r="F372" s="13" t="n"/>
      <c r="G372" s="14">
        <f>IF(D372="","",IFERROR(INDEX('職人マスタ'!$B$5:$B$34,MATCH(D372,'職人マスタ'!$A$5:$A$34,0)),"未登録"))</f>
        <v/>
      </c>
      <c r="H372" s="15">
        <f>IF(D372="","",IFERROR(INDEX('職人マスタ'!$C$5:$C$34,MATCH(D372,'職人マスタ'!$A$5:$A$34,0)),0))</f>
        <v/>
      </c>
      <c r="I372" s="15">
        <f>IF(D372="","",IFERROR(INDEX('職人マスタ'!$D$5:$D$34,MATCH(D372,'職人マスタ'!$A$5:$A$34,0)),0))</f>
        <v/>
      </c>
      <c r="J372" s="15">
        <f>IF(D372="","",N(E372)*N(H372)+N(F372)*N(I372))</f>
        <v/>
      </c>
    </row>
    <row r="373">
      <c r="A373" s="12" t="n"/>
      <c r="B373" s="9" t="n"/>
      <c r="C373" s="9" t="n"/>
      <c r="D373" s="9" t="n"/>
      <c r="E373" s="13" t="n"/>
      <c r="F373" s="13" t="n"/>
      <c r="G373" s="14">
        <f>IF(D373="","",IFERROR(INDEX('職人マスタ'!$B$5:$B$34,MATCH(D373,'職人マスタ'!$A$5:$A$34,0)),"未登録"))</f>
        <v/>
      </c>
      <c r="H373" s="15">
        <f>IF(D373="","",IFERROR(INDEX('職人マスタ'!$C$5:$C$34,MATCH(D373,'職人マスタ'!$A$5:$A$34,0)),0))</f>
        <v/>
      </c>
      <c r="I373" s="15">
        <f>IF(D373="","",IFERROR(INDEX('職人マスタ'!$D$5:$D$34,MATCH(D373,'職人マスタ'!$A$5:$A$34,0)),0))</f>
        <v/>
      </c>
      <c r="J373" s="15">
        <f>IF(D373="","",N(E373)*N(H373)+N(F373)*N(I373))</f>
        <v/>
      </c>
    </row>
    <row r="374">
      <c r="A374" s="12" t="n"/>
      <c r="B374" s="9" t="n"/>
      <c r="C374" s="9" t="n"/>
      <c r="D374" s="9" t="n"/>
      <c r="E374" s="13" t="n"/>
      <c r="F374" s="13" t="n"/>
      <c r="G374" s="14">
        <f>IF(D374="","",IFERROR(INDEX('職人マスタ'!$B$5:$B$34,MATCH(D374,'職人マスタ'!$A$5:$A$34,0)),"未登録"))</f>
        <v/>
      </c>
      <c r="H374" s="15">
        <f>IF(D374="","",IFERROR(INDEX('職人マスタ'!$C$5:$C$34,MATCH(D374,'職人マスタ'!$A$5:$A$34,0)),0))</f>
        <v/>
      </c>
      <c r="I374" s="15">
        <f>IF(D374="","",IFERROR(INDEX('職人マスタ'!$D$5:$D$34,MATCH(D374,'職人マスタ'!$A$5:$A$34,0)),0))</f>
        <v/>
      </c>
      <c r="J374" s="15">
        <f>IF(D374="","",N(E374)*N(H374)+N(F374)*N(I374))</f>
        <v/>
      </c>
    </row>
    <row r="375">
      <c r="A375" s="12" t="n"/>
      <c r="B375" s="9" t="n"/>
      <c r="C375" s="9" t="n"/>
      <c r="D375" s="9" t="n"/>
      <c r="E375" s="13" t="n"/>
      <c r="F375" s="13" t="n"/>
      <c r="G375" s="14">
        <f>IF(D375="","",IFERROR(INDEX('職人マスタ'!$B$5:$B$34,MATCH(D375,'職人マスタ'!$A$5:$A$34,0)),"未登録"))</f>
        <v/>
      </c>
      <c r="H375" s="15">
        <f>IF(D375="","",IFERROR(INDEX('職人マスタ'!$C$5:$C$34,MATCH(D375,'職人マスタ'!$A$5:$A$34,0)),0))</f>
        <v/>
      </c>
      <c r="I375" s="15">
        <f>IF(D375="","",IFERROR(INDEX('職人マスタ'!$D$5:$D$34,MATCH(D375,'職人マスタ'!$A$5:$A$34,0)),0))</f>
        <v/>
      </c>
      <c r="J375" s="15">
        <f>IF(D375="","",N(E375)*N(H375)+N(F375)*N(I375))</f>
        <v/>
      </c>
    </row>
    <row r="376">
      <c r="A376" s="12" t="n"/>
      <c r="B376" s="9" t="n"/>
      <c r="C376" s="9" t="n"/>
      <c r="D376" s="9" t="n"/>
      <c r="E376" s="13" t="n"/>
      <c r="F376" s="13" t="n"/>
      <c r="G376" s="14">
        <f>IF(D376="","",IFERROR(INDEX('職人マスタ'!$B$5:$B$34,MATCH(D376,'職人マスタ'!$A$5:$A$34,0)),"未登録"))</f>
        <v/>
      </c>
      <c r="H376" s="15">
        <f>IF(D376="","",IFERROR(INDEX('職人マスタ'!$C$5:$C$34,MATCH(D376,'職人マスタ'!$A$5:$A$34,0)),0))</f>
        <v/>
      </c>
      <c r="I376" s="15">
        <f>IF(D376="","",IFERROR(INDEX('職人マスタ'!$D$5:$D$34,MATCH(D376,'職人マスタ'!$A$5:$A$34,0)),0))</f>
        <v/>
      </c>
      <c r="J376" s="15">
        <f>IF(D376="","",N(E376)*N(H376)+N(F376)*N(I376))</f>
        <v/>
      </c>
    </row>
    <row r="377">
      <c r="A377" s="12" t="n"/>
      <c r="B377" s="9" t="n"/>
      <c r="C377" s="9" t="n"/>
      <c r="D377" s="9" t="n"/>
      <c r="E377" s="13" t="n"/>
      <c r="F377" s="13" t="n"/>
      <c r="G377" s="14">
        <f>IF(D377="","",IFERROR(INDEX('職人マスタ'!$B$5:$B$34,MATCH(D377,'職人マスタ'!$A$5:$A$34,0)),"未登録"))</f>
        <v/>
      </c>
      <c r="H377" s="15">
        <f>IF(D377="","",IFERROR(INDEX('職人マスタ'!$C$5:$C$34,MATCH(D377,'職人マスタ'!$A$5:$A$34,0)),0))</f>
        <v/>
      </c>
      <c r="I377" s="15">
        <f>IF(D377="","",IFERROR(INDEX('職人マスタ'!$D$5:$D$34,MATCH(D377,'職人マスタ'!$A$5:$A$34,0)),0))</f>
        <v/>
      </c>
      <c r="J377" s="15">
        <f>IF(D377="","",N(E377)*N(H377)+N(F377)*N(I377))</f>
        <v/>
      </c>
    </row>
    <row r="378">
      <c r="A378" s="12" t="n"/>
      <c r="B378" s="9" t="n"/>
      <c r="C378" s="9" t="n"/>
      <c r="D378" s="9" t="n"/>
      <c r="E378" s="13" t="n"/>
      <c r="F378" s="13" t="n"/>
      <c r="G378" s="14">
        <f>IF(D378="","",IFERROR(INDEX('職人マスタ'!$B$5:$B$34,MATCH(D378,'職人マスタ'!$A$5:$A$34,0)),"未登録"))</f>
        <v/>
      </c>
      <c r="H378" s="15">
        <f>IF(D378="","",IFERROR(INDEX('職人マスタ'!$C$5:$C$34,MATCH(D378,'職人マスタ'!$A$5:$A$34,0)),0))</f>
        <v/>
      </c>
      <c r="I378" s="15">
        <f>IF(D378="","",IFERROR(INDEX('職人マスタ'!$D$5:$D$34,MATCH(D378,'職人マスタ'!$A$5:$A$34,0)),0))</f>
        <v/>
      </c>
      <c r="J378" s="15">
        <f>IF(D378="","",N(E378)*N(H378)+N(F378)*N(I378))</f>
        <v/>
      </c>
    </row>
    <row r="379">
      <c r="A379" s="12" t="n"/>
      <c r="B379" s="9" t="n"/>
      <c r="C379" s="9" t="n"/>
      <c r="D379" s="9" t="n"/>
      <c r="E379" s="13" t="n"/>
      <c r="F379" s="13" t="n"/>
      <c r="G379" s="14">
        <f>IF(D379="","",IFERROR(INDEX('職人マスタ'!$B$5:$B$34,MATCH(D379,'職人マスタ'!$A$5:$A$34,0)),"未登録"))</f>
        <v/>
      </c>
      <c r="H379" s="15">
        <f>IF(D379="","",IFERROR(INDEX('職人マスタ'!$C$5:$C$34,MATCH(D379,'職人マスタ'!$A$5:$A$34,0)),0))</f>
        <v/>
      </c>
      <c r="I379" s="15">
        <f>IF(D379="","",IFERROR(INDEX('職人マスタ'!$D$5:$D$34,MATCH(D379,'職人マスタ'!$A$5:$A$34,0)),0))</f>
        <v/>
      </c>
      <c r="J379" s="15">
        <f>IF(D379="","",N(E379)*N(H379)+N(F379)*N(I379))</f>
        <v/>
      </c>
    </row>
    <row r="380">
      <c r="A380" s="12" t="n"/>
      <c r="B380" s="9" t="n"/>
      <c r="C380" s="9" t="n"/>
      <c r="D380" s="9" t="n"/>
      <c r="E380" s="13" t="n"/>
      <c r="F380" s="13" t="n"/>
      <c r="G380" s="14">
        <f>IF(D380="","",IFERROR(INDEX('職人マスタ'!$B$5:$B$34,MATCH(D380,'職人マスタ'!$A$5:$A$34,0)),"未登録"))</f>
        <v/>
      </c>
      <c r="H380" s="15">
        <f>IF(D380="","",IFERROR(INDEX('職人マスタ'!$C$5:$C$34,MATCH(D380,'職人マスタ'!$A$5:$A$34,0)),0))</f>
        <v/>
      </c>
      <c r="I380" s="15">
        <f>IF(D380="","",IFERROR(INDEX('職人マスタ'!$D$5:$D$34,MATCH(D380,'職人マスタ'!$A$5:$A$34,0)),0))</f>
        <v/>
      </c>
      <c r="J380" s="15">
        <f>IF(D380="","",N(E380)*N(H380)+N(F380)*N(I380))</f>
        <v/>
      </c>
    </row>
    <row r="381">
      <c r="A381" s="12" t="n"/>
      <c r="B381" s="9" t="n"/>
      <c r="C381" s="9" t="n"/>
      <c r="D381" s="9" t="n"/>
      <c r="E381" s="13" t="n"/>
      <c r="F381" s="13" t="n"/>
      <c r="G381" s="14">
        <f>IF(D381="","",IFERROR(INDEX('職人マスタ'!$B$5:$B$34,MATCH(D381,'職人マスタ'!$A$5:$A$34,0)),"未登録"))</f>
        <v/>
      </c>
      <c r="H381" s="15">
        <f>IF(D381="","",IFERROR(INDEX('職人マスタ'!$C$5:$C$34,MATCH(D381,'職人マスタ'!$A$5:$A$34,0)),0))</f>
        <v/>
      </c>
      <c r="I381" s="15">
        <f>IF(D381="","",IFERROR(INDEX('職人マスタ'!$D$5:$D$34,MATCH(D381,'職人マスタ'!$A$5:$A$34,0)),0))</f>
        <v/>
      </c>
      <c r="J381" s="15">
        <f>IF(D381="","",N(E381)*N(H381)+N(F381)*N(I381))</f>
        <v/>
      </c>
    </row>
    <row r="382">
      <c r="A382" s="12" t="n"/>
      <c r="B382" s="9" t="n"/>
      <c r="C382" s="9" t="n"/>
      <c r="D382" s="9" t="n"/>
      <c r="E382" s="13" t="n"/>
      <c r="F382" s="13" t="n"/>
      <c r="G382" s="14">
        <f>IF(D382="","",IFERROR(INDEX('職人マスタ'!$B$5:$B$34,MATCH(D382,'職人マスタ'!$A$5:$A$34,0)),"未登録"))</f>
        <v/>
      </c>
      <c r="H382" s="15">
        <f>IF(D382="","",IFERROR(INDEX('職人マスタ'!$C$5:$C$34,MATCH(D382,'職人マスタ'!$A$5:$A$34,0)),0))</f>
        <v/>
      </c>
      <c r="I382" s="15">
        <f>IF(D382="","",IFERROR(INDEX('職人マスタ'!$D$5:$D$34,MATCH(D382,'職人マスタ'!$A$5:$A$34,0)),0))</f>
        <v/>
      </c>
      <c r="J382" s="15">
        <f>IF(D382="","",N(E382)*N(H382)+N(F382)*N(I382))</f>
        <v/>
      </c>
    </row>
    <row r="383">
      <c r="A383" s="12" t="n"/>
      <c r="B383" s="9" t="n"/>
      <c r="C383" s="9" t="n"/>
      <c r="D383" s="9" t="n"/>
      <c r="E383" s="13" t="n"/>
      <c r="F383" s="13" t="n"/>
      <c r="G383" s="14">
        <f>IF(D383="","",IFERROR(INDEX('職人マスタ'!$B$5:$B$34,MATCH(D383,'職人マスタ'!$A$5:$A$34,0)),"未登録"))</f>
        <v/>
      </c>
      <c r="H383" s="15">
        <f>IF(D383="","",IFERROR(INDEX('職人マスタ'!$C$5:$C$34,MATCH(D383,'職人マスタ'!$A$5:$A$34,0)),0))</f>
        <v/>
      </c>
      <c r="I383" s="15">
        <f>IF(D383="","",IFERROR(INDEX('職人マスタ'!$D$5:$D$34,MATCH(D383,'職人マスタ'!$A$5:$A$34,0)),0))</f>
        <v/>
      </c>
      <c r="J383" s="15">
        <f>IF(D383="","",N(E383)*N(H383)+N(F383)*N(I383))</f>
        <v/>
      </c>
    </row>
    <row r="384">
      <c r="A384" s="12" t="n"/>
      <c r="B384" s="9" t="n"/>
      <c r="C384" s="9" t="n"/>
      <c r="D384" s="9" t="n"/>
      <c r="E384" s="13" t="n"/>
      <c r="F384" s="13" t="n"/>
      <c r="G384" s="14">
        <f>IF(D384="","",IFERROR(INDEX('職人マスタ'!$B$5:$B$34,MATCH(D384,'職人マスタ'!$A$5:$A$34,0)),"未登録"))</f>
        <v/>
      </c>
      <c r="H384" s="15">
        <f>IF(D384="","",IFERROR(INDEX('職人マスタ'!$C$5:$C$34,MATCH(D384,'職人マスタ'!$A$5:$A$34,0)),0))</f>
        <v/>
      </c>
      <c r="I384" s="15">
        <f>IF(D384="","",IFERROR(INDEX('職人マスタ'!$D$5:$D$34,MATCH(D384,'職人マスタ'!$A$5:$A$34,0)),0))</f>
        <v/>
      </c>
      <c r="J384" s="15">
        <f>IF(D384="","",N(E384)*N(H384)+N(F384)*N(I384))</f>
        <v/>
      </c>
    </row>
    <row r="385">
      <c r="A385" s="12" t="n"/>
      <c r="B385" s="9" t="n"/>
      <c r="C385" s="9" t="n"/>
      <c r="D385" s="9" t="n"/>
      <c r="E385" s="13" t="n"/>
      <c r="F385" s="13" t="n"/>
      <c r="G385" s="14">
        <f>IF(D385="","",IFERROR(INDEX('職人マスタ'!$B$5:$B$34,MATCH(D385,'職人マスタ'!$A$5:$A$34,0)),"未登録"))</f>
        <v/>
      </c>
      <c r="H385" s="15">
        <f>IF(D385="","",IFERROR(INDEX('職人マスタ'!$C$5:$C$34,MATCH(D385,'職人マスタ'!$A$5:$A$34,0)),0))</f>
        <v/>
      </c>
      <c r="I385" s="15">
        <f>IF(D385="","",IFERROR(INDEX('職人マスタ'!$D$5:$D$34,MATCH(D385,'職人マスタ'!$A$5:$A$34,0)),0))</f>
        <v/>
      </c>
      <c r="J385" s="15">
        <f>IF(D385="","",N(E385)*N(H385)+N(F385)*N(I385))</f>
        <v/>
      </c>
    </row>
    <row r="386">
      <c r="A386" s="12" t="n"/>
      <c r="B386" s="9" t="n"/>
      <c r="C386" s="9" t="n"/>
      <c r="D386" s="9" t="n"/>
      <c r="E386" s="13" t="n"/>
      <c r="F386" s="13" t="n"/>
      <c r="G386" s="14">
        <f>IF(D386="","",IFERROR(INDEX('職人マスタ'!$B$5:$B$34,MATCH(D386,'職人マスタ'!$A$5:$A$34,0)),"未登録"))</f>
        <v/>
      </c>
      <c r="H386" s="15">
        <f>IF(D386="","",IFERROR(INDEX('職人マスタ'!$C$5:$C$34,MATCH(D386,'職人マスタ'!$A$5:$A$34,0)),0))</f>
        <v/>
      </c>
      <c r="I386" s="15">
        <f>IF(D386="","",IFERROR(INDEX('職人マスタ'!$D$5:$D$34,MATCH(D386,'職人マスタ'!$A$5:$A$34,0)),0))</f>
        <v/>
      </c>
      <c r="J386" s="15">
        <f>IF(D386="","",N(E386)*N(H386)+N(F386)*N(I386))</f>
        <v/>
      </c>
    </row>
    <row r="387">
      <c r="A387" s="12" t="n"/>
      <c r="B387" s="9" t="n"/>
      <c r="C387" s="9" t="n"/>
      <c r="D387" s="9" t="n"/>
      <c r="E387" s="13" t="n"/>
      <c r="F387" s="13" t="n"/>
      <c r="G387" s="14">
        <f>IF(D387="","",IFERROR(INDEX('職人マスタ'!$B$5:$B$34,MATCH(D387,'職人マスタ'!$A$5:$A$34,0)),"未登録"))</f>
        <v/>
      </c>
      <c r="H387" s="15">
        <f>IF(D387="","",IFERROR(INDEX('職人マスタ'!$C$5:$C$34,MATCH(D387,'職人マスタ'!$A$5:$A$34,0)),0))</f>
        <v/>
      </c>
      <c r="I387" s="15">
        <f>IF(D387="","",IFERROR(INDEX('職人マスタ'!$D$5:$D$34,MATCH(D387,'職人マスタ'!$A$5:$A$34,0)),0))</f>
        <v/>
      </c>
      <c r="J387" s="15">
        <f>IF(D387="","",N(E387)*N(H387)+N(F387)*N(I387))</f>
        <v/>
      </c>
    </row>
    <row r="388">
      <c r="A388" s="12" t="n"/>
      <c r="B388" s="9" t="n"/>
      <c r="C388" s="9" t="n"/>
      <c r="D388" s="9" t="n"/>
      <c r="E388" s="13" t="n"/>
      <c r="F388" s="13" t="n"/>
      <c r="G388" s="14">
        <f>IF(D388="","",IFERROR(INDEX('職人マスタ'!$B$5:$B$34,MATCH(D388,'職人マスタ'!$A$5:$A$34,0)),"未登録"))</f>
        <v/>
      </c>
      <c r="H388" s="15">
        <f>IF(D388="","",IFERROR(INDEX('職人マスタ'!$C$5:$C$34,MATCH(D388,'職人マスタ'!$A$5:$A$34,0)),0))</f>
        <v/>
      </c>
      <c r="I388" s="15">
        <f>IF(D388="","",IFERROR(INDEX('職人マスタ'!$D$5:$D$34,MATCH(D388,'職人マスタ'!$A$5:$A$34,0)),0))</f>
        <v/>
      </c>
      <c r="J388" s="15">
        <f>IF(D388="","",N(E388)*N(H388)+N(F388)*N(I388))</f>
        <v/>
      </c>
    </row>
    <row r="389">
      <c r="A389" s="12" t="n"/>
      <c r="B389" s="9" t="n"/>
      <c r="C389" s="9" t="n"/>
      <c r="D389" s="9" t="n"/>
      <c r="E389" s="13" t="n"/>
      <c r="F389" s="13" t="n"/>
      <c r="G389" s="14">
        <f>IF(D389="","",IFERROR(INDEX('職人マスタ'!$B$5:$B$34,MATCH(D389,'職人マスタ'!$A$5:$A$34,0)),"未登録"))</f>
        <v/>
      </c>
      <c r="H389" s="15">
        <f>IF(D389="","",IFERROR(INDEX('職人マスタ'!$C$5:$C$34,MATCH(D389,'職人マスタ'!$A$5:$A$34,0)),0))</f>
        <v/>
      </c>
      <c r="I389" s="15">
        <f>IF(D389="","",IFERROR(INDEX('職人マスタ'!$D$5:$D$34,MATCH(D389,'職人マスタ'!$A$5:$A$34,0)),0))</f>
        <v/>
      </c>
      <c r="J389" s="15">
        <f>IF(D389="","",N(E389)*N(H389)+N(F389)*N(I389))</f>
        <v/>
      </c>
    </row>
    <row r="390">
      <c r="A390" s="12" t="n"/>
      <c r="B390" s="9" t="n"/>
      <c r="C390" s="9" t="n"/>
      <c r="D390" s="9" t="n"/>
      <c r="E390" s="13" t="n"/>
      <c r="F390" s="13" t="n"/>
      <c r="G390" s="14">
        <f>IF(D390="","",IFERROR(INDEX('職人マスタ'!$B$5:$B$34,MATCH(D390,'職人マスタ'!$A$5:$A$34,0)),"未登録"))</f>
        <v/>
      </c>
      <c r="H390" s="15">
        <f>IF(D390="","",IFERROR(INDEX('職人マスタ'!$C$5:$C$34,MATCH(D390,'職人マスタ'!$A$5:$A$34,0)),0))</f>
        <v/>
      </c>
      <c r="I390" s="15">
        <f>IF(D390="","",IFERROR(INDEX('職人マスタ'!$D$5:$D$34,MATCH(D390,'職人マスタ'!$A$5:$A$34,0)),0))</f>
        <v/>
      </c>
      <c r="J390" s="15">
        <f>IF(D390="","",N(E390)*N(H390)+N(F390)*N(I390))</f>
        <v/>
      </c>
    </row>
    <row r="391">
      <c r="A391" s="12" t="n"/>
      <c r="B391" s="9" t="n"/>
      <c r="C391" s="9" t="n"/>
      <c r="D391" s="9" t="n"/>
      <c r="E391" s="13" t="n"/>
      <c r="F391" s="13" t="n"/>
      <c r="G391" s="14">
        <f>IF(D391="","",IFERROR(INDEX('職人マスタ'!$B$5:$B$34,MATCH(D391,'職人マスタ'!$A$5:$A$34,0)),"未登録"))</f>
        <v/>
      </c>
      <c r="H391" s="15">
        <f>IF(D391="","",IFERROR(INDEX('職人マスタ'!$C$5:$C$34,MATCH(D391,'職人マスタ'!$A$5:$A$34,0)),0))</f>
        <v/>
      </c>
      <c r="I391" s="15">
        <f>IF(D391="","",IFERROR(INDEX('職人マスタ'!$D$5:$D$34,MATCH(D391,'職人マスタ'!$A$5:$A$34,0)),0))</f>
        <v/>
      </c>
      <c r="J391" s="15">
        <f>IF(D391="","",N(E391)*N(H391)+N(F391)*N(I391))</f>
        <v/>
      </c>
    </row>
    <row r="392">
      <c r="A392" s="12" t="n"/>
      <c r="B392" s="9" t="n"/>
      <c r="C392" s="9" t="n"/>
      <c r="D392" s="9" t="n"/>
      <c r="E392" s="13" t="n"/>
      <c r="F392" s="13" t="n"/>
      <c r="G392" s="14">
        <f>IF(D392="","",IFERROR(INDEX('職人マスタ'!$B$5:$B$34,MATCH(D392,'職人マスタ'!$A$5:$A$34,0)),"未登録"))</f>
        <v/>
      </c>
      <c r="H392" s="15">
        <f>IF(D392="","",IFERROR(INDEX('職人マスタ'!$C$5:$C$34,MATCH(D392,'職人マスタ'!$A$5:$A$34,0)),0))</f>
        <v/>
      </c>
      <c r="I392" s="15">
        <f>IF(D392="","",IFERROR(INDEX('職人マスタ'!$D$5:$D$34,MATCH(D392,'職人マスタ'!$A$5:$A$34,0)),0))</f>
        <v/>
      </c>
      <c r="J392" s="15">
        <f>IF(D392="","",N(E392)*N(H392)+N(F392)*N(I392))</f>
        <v/>
      </c>
    </row>
    <row r="393">
      <c r="A393" s="12" t="n"/>
      <c r="B393" s="9" t="n"/>
      <c r="C393" s="9" t="n"/>
      <c r="D393" s="9" t="n"/>
      <c r="E393" s="13" t="n"/>
      <c r="F393" s="13" t="n"/>
      <c r="G393" s="14">
        <f>IF(D393="","",IFERROR(INDEX('職人マスタ'!$B$5:$B$34,MATCH(D393,'職人マスタ'!$A$5:$A$34,0)),"未登録"))</f>
        <v/>
      </c>
      <c r="H393" s="15">
        <f>IF(D393="","",IFERROR(INDEX('職人マスタ'!$C$5:$C$34,MATCH(D393,'職人マスタ'!$A$5:$A$34,0)),0))</f>
        <v/>
      </c>
      <c r="I393" s="15">
        <f>IF(D393="","",IFERROR(INDEX('職人マスタ'!$D$5:$D$34,MATCH(D393,'職人マスタ'!$A$5:$A$34,0)),0))</f>
        <v/>
      </c>
      <c r="J393" s="15">
        <f>IF(D393="","",N(E393)*N(H393)+N(F393)*N(I393))</f>
        <v/>
      </c>
    </row>
    <row r="394">
      <c r="A394" s="12" t="n"/>
      <c r="B394" s="9" t="n"/>
      <c r="C394" s="9" t="n"/>
      <c r="D394" s="9" t="n"/>
      <c r="E394" s="13" t="n"/>
      <c r="F394" s="13" t="n"/>
      <c r="G394" s="14">
        <f>IF(D394="","",IFERROR(INDEX('職人マスタ'!$B$5:$B$34,MATCH(D394,'職人マスタ'!$A$5:$A$34,0)),"未登録"))</f>
        <v/>
      </c>
      <c r="H394" s="15">
        <f>IF(D394="","",IFERROR(INDEX('職人マスタ'!$C$5:$C$34,MATCH(D394,'職人マスタ'!$A$5:$A$34,0)),0))</f>
        <v/>
      </c>
      <c r="I394" s="15">
        <f>IF(D394="","",IFERROR(INDEX('職人マスタ'!$D$5:$D$34,MATCH(D394,'職人マスタ'!$A$5:$A$34,0)),0))</f>
        <v/>
      </c>
      <c r="J394" s="15">
        <f>IF(D394="","",N(E394)*N(H394)+N(F394)*N(I394))</f>
        <v/>
      </c>
    </row>
    <row r="395">
      <c r="A395" s="12" t="n"/>
      <c r="B395" s="9" t="n"/>
      <c r="C395" s="9" t="n"/>
      <c r="D395" s="9" t="n"/>
      <c r="E395" s="13" t="n"/>
      <c r="F395" s="13" t="n"/>
      <c r="G395" s="14">
        <f>IF(D395="","",IFERROR(INDEX('職人マスタ'!$B$5:$B$34,MATCH(D395,'職人マスタ'!$A$5:$A$34,0)),"未登録"))</f>
        <v/>
      </c>
      <c r="H395" s="15">
        <f>IF(D395="","",IFERROR(INDEX('職人マスタ'!$C$5:$C$34,MATCH(D395,'職人マスタ'!$A$5:$A$34,0)),0))</f>
        <v/>
      </c>
      <c r="I395" s="15">
        <f>IF(D395="","",IFERROR(INDEX('職人マスタ'!$D$5:$D$34,MATCH(D395,'職人マスタ'!$A$5:$A$34,0)),0))</f>
        <v/>
      </c>
      <c r="J395" s="15">
        <f>IF(D395="","",N(E395)*N(H395)+N(F395)*N(I395))</f>
        <v/>
      </c>
    </row>
    <row r="396">
      <c r="A396" s="12" t="n"/>
      <c r="B396" s="9" t="n"/>
      <c r="C396" s="9" t="n"/>
      <c r="D396" s="9" t="n"/>
      <c r="E396" s="13" t="n"/>
      <c r="F396" s="13" t="n"/>
      <c r="G396" s="14">
        <f>IF(D396="","",IFERROR(INDEX('職人マスタ'!$B$5:$B$34,MATCH(D396,'職人マスタ'!$A$5:$A$34,0)),"未登録"))</f>
        <v/>
      </c>
      <c r="H396" s="15">
        <f>IF(D396="","",IFERROR(INDEX('職人マスタ'!$C$5:$C$34,MATCH(D396,'職人マスタ'!$A$5:$A$34,0)),0))</f>
        <v/>
      </c>
      <c r="I396" s="15">
        <f>IF(D396="","",IFERROR(INDEX('職人マスタ'!$D$5:$D$34,MATCH(D396,'職人マスタ'!$A$5:$A$34,0)),0))</f>
        <v/>
      </c>
      <c r="J396" s="15">
        <f>IF(D396="","",N(E396)*N(H396)+N(F396)*N(I396))</f>
        <v/>
      </c>
    </row>
    <row r="397">
      <c r="A397" s="12" t="n"/>
      <c r="B397" s="9" t="n"/>
      <c r="C397" s="9" t="n"/>
      <c r="D397" s="9" t="n"/>
      <c r="E397" s="13" t="n"/>
      <c r="F397" s="13" t="n"/>
      <c r="G397" s="14">
        <f>IF(D397="","",IFERROR(INDEX('職人マスタ'!$B$5:$B$34,MATCH(D397,'職人マスタ'!$A$5:$A$34,0)),"未登録"))</f>
        <v/>
      </c>
      <c r="H397" s="15">
        <f>IF(D397="","",IFERROR(INDEX('職人マスタ'!$C$5:$C$34,MATCH(D397,'職人マスタ'!$A$5:$A$34,0)),0))</f>
        <v/>
      </c>
      <c r="I397" s="15">
        <f>IF(D397="","",IFERROR(INDEX('職人マスタ'!$D$5:$D$34,MATCH(D397,'職人マスタ'!$A$5:$A$34,0)),0))</f>
        <v/>
      </c>
      <c r="J397" s="15">
        <f>IF(D397="","",N(E397)*N(H397)+N(F397)*N(I397))</f>
        <v/>
      </c>
    </row>
    <row r="398">
      <c r="A398" s="12" t="n"/>
      <c r="B398" s="9" t="n"/>
      <c r="C398" s="9" t="n"/>
      <c r="D398" s="9" t="n"/>
      <c r="E398" s="13" t="n"/>
      <c r="F398" s="13" t="n"/>
      <c r="G398" s="14">
        <f>IF(D398="","",IFERROR(INDEX('職人マスタ'!$B$5:$B$34,MATCH(D398,'職人マスタ'!$A$5:$A$34,0)),"未登録"))</f>
        <v/>
      </c>
      <c r="H398" s="15">
        <f>IF(D398="","",IFERROR(INDEX('職人マスタ'!$C$5:$C$34,MATCH(D398,'職人マスタ'!$A$5:$A$34,0)),0))</f>
        <v/>
      </c>
      <c r="I398" s="15">
        <f>IF(D398="","",IFERROR(INDEX('職人マスタ'!$D$5:$D$34,MATCH(D398,'職人マスタ'!$A$5:$A$34,0)),0))</f>
        <v/>
      </c>
      <c r="J398" s="15">
        <f>IF(D398="","",N(E398)*N(H398)+N(F398)*N(I398))</f>
        <v/>
      </c>
    </row>
    <row r="399">
      <c r="A399" s="12" t="n"/>
      <c r="B399" s="9" t="n"/>
      <c r="C399" s="9" t="n"/>
      <c r="D399" s="9" t="n"/>
      <c r="E399" s="13" t="n"/>
      <c r="F399" s="13" t="n"/>
      <c r="G399" s="14">
        <f>IF(D399="","",IFERROR(INDEX('職人マスタ'!$B$5:$B$34,MATCH(D399,'職人マスタ'!$A$5:$A$34,0)),"未登録"))</f>
        <v/>
      </c>
      <c r="H399" s="15">
        <f>IF(D399="","",IFERROR(INDEX('職人マスタ'!$C$5:$C$34,MATCH(D399,'職人マスタ'!$A$5:$A$34,0)),0))</f>
        <v/>
      </c>
      <c r="I399" s="15">
        <f>IF(D399="","",IFERROR(INDEX('職人マスタ'!$D$5:$D$34,MATCH(D399,'職人マスタ'!$A$5:$A$34,0)),0))</f>
        <v/>
      </c>
      <c r="J399" s="15">
        <f>IF(D399="","",N(E399)*N(H399)+N(F399)*N(I399))</f>
        <v/>
      </c>
    </row>
    <row r="400">
      <c r="A400" s="12" t="n"/>
      <c r="B400" s="9" t="n"/>
      <c r="C400" s="9" t="n"/>
      <c r="D400" s="9" t="n"/>
      <c r="E400" s="13" t="n"/>
      <c r="F400" s="13" t="n"/>
      <c r="G400" s="14">
        <f>IF(D400="","",IFERROR(INDEX('職人マスタ'!$B$5:$B$34,MATCH(D400,'職人マスタ'!$A$5:$A$34,0)),"未登録"))</f>
        <v/>
      </c>
      <c r="H400" s="15">
        <f>IF(D400="","",IFERROR(INDEX('職人マスタ'!$C$5:$C$34,MATCH(D400,'職人マスタ'!$A$5:$A$34,0)),0))</f>
        <v/>
      </c>
      <c r="I400" s="15">
        <f>IF(D400="","",IFERROR(INDEX('職人マスタ'!$D$5:$D$34,MATCH(D400,'職人マスタ'!$A$5:$A$34,0)),0))</f>
        <v/>
      </c>
      <c r="J400" s="15">
        <f>IF(D400="","",N(E400)*N(H400)+N(F400)*N(I400))</f>
        <v/>
      </c>
    </row>
    <row r="401">
      <c r="A401" s="12" t="n"/>
      <c r="B401" s="9" t="n"/>
      <c r="C401" s="9" t="n"/>
      <c r="D401" s="9" t="n"/>
      <c r="E401" s="13" t="n"/>
      <c r="F401" s="13" t="n"/>
      <c r="G401" s="14">
        <f>IF(D401="","",IFERROR(INDEX('職人マスタ'!$B$5:$B$34,MATCH(D401,'職人マスタ'!$A$5:$A$34,0)),"未登録"))</f>
        <v/>
      </c>
      <c r="H401" s="15">
        <f>IF(D401="","",IFERROR(INDEX('職人マスタ'!$C$5:$C$34,MATCH(D401,'職人マスタ'!$A$5:$A$34,0)),0))</f>
        <v/>
      </c>
      <c r="I401" s="15">
        <f>IF(D401="","",IFERROR(INDEX('職人マスタ'!$D$5:$D$34,MATCH(D401,'職人マスタ'!$A$5:$A$34,0)),0))</f>
        <v/>
      </c>
      <c r="J401" s="15">
        <f>IF(D401="","",N(E401)*N(H401)+N(F401)*N(I401))</f>
        <v/>
      </c>
    </row>
    <row r="402">
      <c r="A402" s="12" t="n"/>
      <c r="B402" s="9" t="n"/>
      <c r="C402" s="9" t="n"/>
      <c r="D402" s="9" t="n"/>
      <c r="E402" s="13" t="n"/>
      <c r="F402" s="13" t="n"/>
      <c r="G402" s="14">
        <f>IF(D402="","",IFERROR(INDEX('職人マスタ'!$B$5:$B$34,MATCH(D402,'職人マスタ'!$A$5:$A$34,0)),"未登録"))</f>
        <v/>
      </c>
      <c r="H402" s="15">
        <f>IF(D402="","",IFERROR(INDEX('職人マスタ'!$C$5:$C$34,MATCH(D402,'職人マスタ'!$A$5:$A$34,0)),0))</f>
        <v/>
      </c>
      <c r="I402" s="15">
        <f>IF(D402="","",IFERROR(INDEX('職人マスタ'!$D$5:$D$34,MATCH(D402,'職人マスタ'!$A$5:$A$34,0)),0))</f>
        <v/>
      </c>
      <c r="J402" s="15">
        <f>IF(D402="","",N(E402)*N(H402)+N(F402)*N(I402))</f>
        <v/>
      </c>
    </row>
    <row r="403">
      <c r="A403" s="12" t="n"/>
      <c r="B403" s="9" t="n"/>
      <c r="C403" s="9" t="n"/>
      <c r="D403" s="9" t="n"/>
      <c r="E403" s="13" t="n"/>
      <c r="F403" s="13" t="n"/>
      <c r="G403" s="14">
        <f>IF(D403="","",IFERROR(INDEX('職人マスタ'!$B$5:$B$34,MATCH(D403,'職人マスタ'!$A$5:$A$34,0)),"未登録"))</f>
        <v/>
      </c>
      <c r="H403" s="15">
        <f>IF(D403="","",IFERROR(INDEX('職人マスタ'!$C$5:$C$34,MATCH(D403,'職人マスタ'!$A$5:$A$34,0)),0))</f>
        <v/>
      </c>
      <c r="I403" s="15">
        <f>IF(D403="","",IFERROR(INDEX('職人マスタ'!$D$5:$D$34,MATCH(D403,'職人マスタ'!$A$5:$A$34,0)),0))</f>
        <v/>
      </c>
      <c r="J403" s="15">
        <f>IF(D403="","",N(E403)*N(H403)+N(F403)*N(I403))</f>
        <v/>
      </c>
    </row>
    <row r="404">
      <c r="A404" s="12" t="n"/>
      <c r="B404" s="9" t="n"/>
      <c r="C404" s="9" t="n"/>
      <c r="D404" s="9" t="n"/>
      <c r="E404" s="13" t="n"/>
      <c r="F404" s="13" t="n"/>
      <c r="G404" s="14">
        <f>IF(D404="","",IFERROR(INDEX('職人マスタ'!$B$5:$B$34,MATCH(D404,'職人マスタ'!$A$5:$A$34,0)),"未登録"))</f>
        <v/>
      </c>
      <c r="H404" s="15">
        <f>IF(D404="","",IFERROR(INDEX('職人マスタ'!$C$5:$C$34,MATCH(D404,'職人マスタ'!$A$5:$A$34,0)),0))</f>
        <v/>
      </c>
      <c r="I404" s="15">
        <f>IF(D404="","",IFERROR(INDEX('職人マスタ'!$D$5:$D$34,MATCH(D404,'職人マスタ'!$A$5:$A$34,0)),0))</f>
        <v/>
      </c>
      <c r="J404" s="15">
        <f>IF(D404="","",N(E404)*N(H404)+N(F404)*N(I404))</f>
        <v/>
      </c>
    </row>
    <row r="405">
      <c r="A405" s="12" t="n"/>
      <c r="B405" s="9" t="n"/>
      <c r="C405" s="9" t="n"/>
      <c r="D405" s="9" t="n"/>
      <c r="E405" s="13" t="n"/>
      <c r="F405" s="13" t="n"/>
      <c r="G405" s="14">
        <f>IF(D405="","",IFERROR(INDEX('職人マスタ'!$B$5:$B$34,MATCH(D405,'職人マスタ'!$A$5:$A$34,0)),"未登録"))</f>
        <v/>
      </c>
      <c r="H405" s="15">
        <f>IF(D405="","",IFERROR(INDEX('職人マスタ'!$C$5:$C$34,MATCH(D405,'職人マスタ'!$A$5:$A$34,0)),0))</f>
        <v/>
      </c>
      <c r="I405" s="15">
        <f>IF(D405="","",IFERROR(INDEX('職人マスタ'!$D$5:$D$34,MATCH(D405,'職人マスタ'!$A$5:$A$34,0)),0))</f>
        <v/>
      </c>
      <c r="J405" s="15">
        <f>IF(D405="","",N(E405)*N(H405)+N(F405)*N(I405))</f>
        <v/>
      </c>
    </row>
    <row r="406">
      <c r="A406" s="12" t="n"/>
      <c r="B406" s="9" t="n"/>
      <c r="C406" s="9" t="n"/>
      <c r="D406" s="9" t="n"/>
      <c r="E406" s="13" t="n"/>
      <c r="F406" s="13" t="n"/>
      <c r="G406" s="14">
        <f>IF(D406="","",IFERROR(INDEX('職人マスタ'!$B$5:$B$34,MATCH(D406,'職人マスタ'!$A$5:$A$34,0)),"未登録"))</f>
        <v/>
      </c>
      <c r="H406" s="15">
        <f>IF(D406="","",IFERROR(INDEX('職人マスタ'!$C$5:$C$34,MATCH(D406,'職人マスタ'!$A$5:$A$34,0)),0))</f>
        <v/>
      </c>
      <c r="I406" s="15">
        <f>IF(D406="","",IFERROR(INDEX('職人マスタ'!$D$5:$D$34,MATCH(D406,'職人マスタ'!$A$5:$A$34,0)),0))</f>
        <v/>
      </c>
      <c r="J406" s="15">
        <f>IF(D406="","",N(E406)*N(H406)+N(F406)*N(I406))</f>
        <v/>
      </c>
    </row>
    <row r="407">
      <c r="A407" s="12" t="n"/>
      <c r="B407" s="9" t="n"/>
      <c r="C407" s="9" t="n"/>
      <c r="D407" s="9" t="n"/>
      <c r="E407" s="13" t="n"/>
      <c r="F407" s="13" t="n"/>
      <c r="G407" s="14">
        <f>IF(D407="","",IFERROR(INDEX('職人マスタ'!$B$5:$B$34,MATCH(D407,'職人マスタ'!$A$5:$A$34,0)),"未登録"))</f>
        <v/>
      </c>
      <c r="H407" s="15">
        <f>IF(D407="","",IFERROR(INDEX('職人マスタ'!$C$5:$C$34,MATCH(D407,'職人マスタ'!$A$5:$A$34,0)),0))</f>
        <v/>
      </c>
      <c r="I407" s="15">
        <f>IF(D407="","",IFERROR(INDEX('職人マスタ'!$D$5:$D$34,MATCH(D407,'職人マスタ'!$A$5:$A$34,0)),0))</f>
        <v/>
      </c>
      <c r="J407" s="15">
        <f>IF(D407="","",N(E407)*N(H407)+N(F407)*N(I407))</f>
        <v/>
      </c>
    </row>
    <row r="408">
      <c r="A408" s="12" t="n"/>
      <c r="B408" s="9" t="n"/>
      <c r="C408" s="9" t="n"/>
      <c r="D408" s="9" t="n"/>
      <c r="E408" s="13" t="n"/>
      <c r="F408" s="13" t="n"/>
      <c r="G408" s="14">
        <f>IF(D408="","",IFERROR(INDEX('職人マスタ'!$B$5:$B$34,MATCH(D408,'職人マスタ'!$A$5:$A$34,0)),"未登録"))</f>
        <v/>
      </c>
      <c r="H408" s="15">
        <f>IF(D408="","",IFERROR(INDEX('職人マスタ'!$C$5:$C$34,MATCH(D408,'職人マスタ'!$A$5:$A$34,0)),0))</f>
        <v/>
      </c>
      <c r="I408" s="15">
        <f>IF(D408="","",IFERROR(INDEX('職人マスタ'!$D$5:$D$34,MATCH(D408,'職人マスタ'!$A$5:$A$34,0)),0))</f>
        <v/>
      </c>
      <c r="J408" s="15">
        <f>IF(D408="","",N(E408)*N(H408)+N(F408)*N(I408))</f>
        <v/>
      </c>
    </row>
    <row r="409">
      <c r="A409" s="12" t="n"/>
      <c r="B409" s="9" t="n"/>
      <c r="C409" s="9" t="n"/>
      <c r="D409" s="9" t="n"/>
      <c r="E409" s="13" t="n"/>
      <c r="F409" s="13" t="n"/>
      <c r="G409" s="14">
        <f>IF(D409="","",IFERROR(INDEX('職人マスタ'!$B$5:$B$34,MATCH(D409,'職人マスタ'!$A$5:$A$34,0)),"未登録"))</f>
        <v/>
      </c>
      <c r="H409" s="15">
        <f>IF(D409="","",IFERROR(INDEX('職人マスタ'!$C$5:$C$34,MATCH(D409,'職人マスタ'!$A$5:$A$34,0)),0))</f>
        <v/>
      </c>
      <c r="I409" s="15">
        <f>IF(D409="","",IFERROR(INDEX('職人マスタ'!$D$5:$D$34,MATCH(D409,'職人マスタ'!$A$5:$A$34,0)),0))</f>
        <v/>
      </c>
      <c r="J409" s="15">
        <f>IF(D409="","",N(E409)*N(H409)+N(F409)*N(I409))</f>
        <v/>
      </c>
    </row>
    <row r="410">
      <c r="A410" s="12" t="n"/>
      <c r="B410" s="9" t="n"/>
      <c r="C410" s="9" t="n"/>
      <c r="D410" s="9" t="n"/>
      <c r="E410" s="13" t="n"/>
      <c r="F410" s="13" t="n"/>
      <c r="G410" s="14">
        <f>IF(D410="","",IFERROR(INDEX('職人マスタ'!$B$5:$B$34,MATCH(D410,'職人マスタ'!$A$5:$A$34,0)),"未登録"))</f>
        <v/>
      </c>
      <c r="H410" s="15">
        <f>IF(D410="","",IFERROR(INDEX('職人マスタ'!$C$5:$C$34,MATCH(D410,'職人マスタ'!$A$5:$A$34,0)),0))</f>
        <v/>
      </c>
      <c r="I410" s="15">
        <f>IF(D410="","",IFERROR(INDEX('職人マスタ'!$D$5:$D$34,MATCH(D410,'職人マスタ'!$A$5:$A$34,0)),0))</f>
        <v/>
      </c>
      <c r="J410" s="15">
        <f>IF(D410="","",N(E410)*N(H410)+N(F410)*N(I410))</f>
        <v/>
      </c>
    </row>
    <row r="411">
      <c r="A411" s="12" t="n"/>
      <c r="B411" s="9" t="n"/>
      <c r="C411" s="9" t="n"/>
      <c r="D411" s="9" t="n"/>
      <c r="E411" s="13" t="n"/>
      <c r="F411" s="13" t="n"/>
      <c r="G411" s="14">
        <f>IF(D411="","",IFERROR(INDEX('職人マスタ'!$B$5:$B$34,MATCH(D411,'職人マスタ'!$A$5:$A$34,0)),"未登録"))</f>
        <v/>
      </c>
      <c r="H411" s="15">
        <f>IF(D411="","",IFERROR(INDEX('職人マスタ'!$C$5:$C$34,MATCH(D411,'職人マスタ'!$A$5:$A$34,0)),0))</f>
        <v/>
      </c>
      <c r="I411" s="15">
        <f>IF(D411="","",IFERROR(INDEX('職人マスタ'!$D$5:$D$34,MATCH(D411,'職人マスタ'!$A$5:$A$34,0)),0))</f>
        <v/>
      </c>
      <c r="J411" s="15">
        <f>IF(D411="","",N(E411)*N(H411)+N(F411)*N(I411))</f>
        <v/>
      </c>
    </row>
    <row r="412">
      <c r="A412" s="12" t="n"/>
      <c r="B412" s="9" t="n"/>
      <c r="C412" s="9" t="n"/>
      <c r="D412" s="9" t="n"/>
      <c r="E412" s="13" t="n"/>
      <c r="F412" s="13" t="n"/>
      <c r="G412" s="14">
        <f>IF(D412="","",IFERROR(INDEX('職人マスタ'!$B$5:$B$34,MATCH(D412,'職人マスタ'!$A$5:$A$34,0)),"未登録"))</f>
        <v/>
      </c>
      <c r="H412" s="15">
        <f>IF(D412="","",IFERROR(INDEX('職人マスタ'!$C$5:$C$34,MATCH(D412,'職人マスタ'!$A$5:$A$34,0)),0))</f>
        <v/>
      </c>
      <c r="I412" s="15">
        <f>IF(D412="","",IFERROR(INDEX('職人マスタ'!$D$5:$D$34,MATCH(D412,'職人マスタ'!$A$5:$A$34,0)),0))</f>
        <v/>
      </c>
      <c r="J412" s="15">
        <f>IF(D412="","",N(E412)*N(H412)+N(F412)*N(I412))</f>
        <v/>
      </c>
    </row>
    <row r="413">
      <c r="A413" s="12" t="n"/>
      <c r="B413" s="9" t="n"/>
      <c r="C413" s="9" t="n"/>
      <c r="D413" s="9" t="n"/>
      <c r="E413" s="13" t="n"/>
      <c r="F413" s="13" t="n"/>
      <c r="G413" s="14">
        <f>IF(D413="","",IFERROR(INDEX('職人マスタ'!$B$5:$B$34,MATCH(D413,'職人マスタ'!$A$5:$A$34,0)),"未登録"))</f>
        <v/>
      </c>
      <c r="H413" s="15">
        <f>IF(D413="","",IFERROR(INDEX('職人マスタ'!$C$5:$C$34,MATCH(D413,'職人マスタ'!$A$5:$A$34,0)),0))</f>
        <v/>
      </c>
      <c r="I413" s="15">
        <f>IF(D413="","",IFERROR(INDEX('職人マスタ'!$D$5:$D$34,MATCH(D413,'職人マスタ'!$A$5:$A$34,0)),0))</f>
        <v/>
      </c>
      <c r="J413" s="15">
        <f>IF(D413="","",N(E413)*N(H413)+N(F413)*N(I413))</f>
        <v/>
      </c>
    </row>
    <row r="414">
      <c r="A414" s="12" t="n"/>
      <c r="B414" s="9" t="n"/>
      <c r="C414" s="9" t="n"/>
      <c r="D414" s="9" t="n"/>
      <c r="E414" s="13" t="n"/>
      <c r="F414" s="13" t="n"/>
      <c r="G414" s="14">
        <f>IF(D414="","",IFERROR(INDEX('職人マスタ'!$B$5:$B$34,MATCH(D414,'職人マスタ'!$A$5:$A$34,0)),"未登録"))</f>
        <v/>
      </c>
      <c r="H414" s="15">
        <f>IF(D414="","",IFERROR(INDEX('職人マスタ'!$C$5:$C$34,MATCH(D414,'職人マスタ'!$A$5:$A$34,0)),0))</f>
        <v/>
      </c>
      <c r="I414" s="15">
        <f>IF(D414="","",IFERROR(INDEX('職人マスタ'!$D$5:$D$34,MATCH(D414,'職人マスタ'!$A$5:$A$34,0)),0))</f>
        <v/>
      </c>
      <c r="J414" s="15">
        <f>IF(D414="","",N(E414)*N(H414)+N(F414)*N(I414))</f>
        <v/>
      </c>
    </row>
    <row r="415">
      <c r="A415" s="12" t="n"/>
      <c r="B415" s="9" t="n"/>
      <c r="C415" s="9" t="n"/>
      <c r="D415" s="9" t="n"/>
      <c r="E415" s="13" t="n"/>
      <c r="F415" s="13" t="n"/>
      <c r="G415" s="14">
        <f>IF(D415="","",IFERROR(INDEX('職人マスタ'!$B$5:$B$34,MATCH(D415,'職人マスタ'!$A$5:$A$34,0)),"未登録"))</f>
        <v/>
      </c>
      <c r="H415" s="15">
        <f>IF(D415="","",IFERROR(INDEX('職人マスタ'!$C$5:$C$34,MATCH(D415,'職人マスタ'!$A$5:$A$34,0)),0))</f>
        <v/>
      </c>
      <c r="I415" s="15">
        <f>IF(D415="","",IFERROR(INDEX('職人マスタ'!$D$5:$D$34,MATCH(D415,'職人マスタ'!$A$5:$A$34,0)),0))</f>
        <v/>
      </c>
      <c r="J415" s="15">
        <f>IF(D415="","",N(E415)*N(H415)+N(F415)*N(I415))</f>
        <v/>
      </c>
    </row>
    <row r="416">
      <c r="A416" s="12" t="n"/>
      <c r="B416" s="9" t="n"/>
      <c r="C416" s="9" t="n"/>
      <c r="D416" s="9" t="n"/>
      <c r="E416" s="13" t="n"/>
      <c r="F416" s="13" t="n"/>
      <c r="G416" s="14">
        <f>IF(D416="","",IFERROR(INDEX('職人マスタ'!$B$5:$B$34,MATCH(D416,'職人マスタ'!$A$5:$A$34,0)),"未登録"))</f>
        <v/>
      </c>
      <c r="H416" s="15">
        <f>IF(D416="","",IFERROR(INDEX('職人マスタ'!$C$5:$C$34,MATCH(D416,'職人マスタ'!$A$5:$A$34,0)),0))</f>
        <v/>
      </c>
      <c r="I416" s="15">
        <f>IF(D416="","",IFERROR(INDEX('職人マスタ'!$D$5:$D$34,MATCH(D416,'職人マスタ'!$A$5:$A$34,0)),0))</f>
        <v/>
      </c>
      <c r="J416" s="15">
        <f>IF(D416="","",N(E416)*N(H416)+N(F416)*N(I416))</f>
        <v/>
      </c>
    </row>
    <row r="417">
      <c r="A417" s="12" t="n"/>
      <c r="B417" s="9" t="n"/>
      <c r="C417" s="9" t="n"/>
      <c r="D417" s="9" t="n"/>
      <c r="E417" s="13" t="n"/>
      <c r="F417" s="13" t="n"/>
      <c r="G417" s="14">
        <f>IF(D417="","",IFERROR(INDEX('職人マスタ'!$B$5:$B$34,MATCH(D417,'職人マスタ'!$A$5:$A$34,0)),"未登録"))</f>
        <v/>
      </c>
      <c r="H417" s="15">
        <f>IF(D417="","",IFERROR(INDEX('職人マスタ'!$C$5:$C$34,MATCH(D417,'職人マスタ'!$A$5:$A$34,0)),0))</f>
        <v/>
      </c>
      <c r="I417" s="15">
        <f>IF(D417="","",IFERROR(INDEX('職人マスタ'!$D$5:$D$34,MATCH(D417,'職人マスタ'!$A$5:$A$34,0)),0))</f>
        <v/>
      </c>
      <c r="J417" s="15">
        <f>IF(D417="","",N(E417)*N(H417)+N(F417)*N(I417))</f>
        <v/>
      </c>
    </row>
    <row r="418">
      <c r="A418" s="12" t="n"/>
      <c r="B418" s="9" t="n"/>
      <c r="C418" s="9" t="n"/>
      <c r="D418" s="9" t="n"/>
      <c r="E418" s="13" t="n"/>
      <c r="F418" s="13" t="n"/>
      <c r="G418" s="14">
        <f>IF(D418="","",IFERROR(INDEX('職人マスタ'!$B$5:$B$34,MATCH(D418,'職人マスタ'!$A$5:$A$34,0)),"未登録"))</f>
        <v/>
      </c>
      <c r="H418" s="15">
        <f>IF(D418="","",IFERROR(INDEX('職人マスタ'!$C$5:$C$34,MATCH(D418,'職人マスタ'!$A$5:$A$34,0)),0))</f>
        <v/>
      </c>
      <c r="I418" s="15">
        <f>IF(D418="","",IFERROR(INDEX('職人マスタ'!$D$5:$D$34,MATCH(D418,'職人マスタ'!$A$5:$A$34,0)),0))</f>
        <v/>
      </c>
      <c r="J418" s="15">
        <f>IF(D418="","",N(E418)*N(H418)+N(F418)*N(I418))</f>
        <v/>
      </c>
    </row>
    <row r="419">
      <c r="A419" s="12" t="n"/>
      <c r="B419" s="9" t="n"/>
      <c r="C419" s="9" t="n"/>
      <c r="D419" s="9" t="n"/>
      <c r="E419" s="13" t="n"/>
      <c r="F419" s="13" t="n"/>
      <c r="G419" s="14">
        <f>IF(D419="","",IFERROR(INDEX('職人マスタ'!$B$5:$B$34,MATCH(D419,'職人マスタ'!$A$5:$A$34,0)),"未登録"))</f>
        <v/>
      </c>
      <c r="H419" s="15">
        <f>IF(D419="","",IFERROR(INDEX('職人マスタ'!$C$5:$C$34,MATCH(D419,'職人マスタ'!$A$5:$A$34,0)),0))</f>
        <v/>
      </c>
      <c r="I419" s="15">
        <f>IF(D419="","",IFERROR(INDEX('職人マスタ'!$D$5:$D$34,MATCH(D419,'職人マスタ'!$A$5:$A$34,0)),0))</f>
        <v/>
      </c>
      <c r="J419" s="15">
        <f>IF(D419="","",N(E419)*N(H419)+N(F419)*N(I419))</f>
        <v/>
      </c>
    </row>
    <row r="420">
      <c r="A420" s="12" t="n"/>
      <c r="B420" s="9" t="n"/>
      <c r="C420" s="9" t="n"/>
      <c r="D420" s="9" t="n"/>
      <c r="E420" s="13" t="n"/>
      <c r="F420" s="13" t="n"/>
      <c r="G420" s="14">
        <f>IF(D420="","",IFERROR(INDEX('職人マスタ'!$B$5:$B$34,MATCH(D420,'職人マスタ'!$A$5:$A$34,0)),"未登録"))</f>
        <v/>
      </c>
      <c r="H420" s="15">
        <f>IF(D420="","",IFERROR(INDEX('職人マスタ'!$C$5:$C$34,MATCH(D420,'職人マスタ'!$A$5:$A$34,0)),0))</f>
        <v/>
      </c>
      <c r="I420" s="15">
        <f>IF(D420="","",IFERROR(INDEX('職人マスタ'!$D$5:$D$34,MATCH(D420,'職人マスタ'!$A$5:$A$34,0)),0))</f>
        <v/>
      </c>
      <c r="J420" s="15">
        <f>IF(D420="","",N(E420)*N(H420)+N(F420)*N(I420))</f>
        <v/>
      </c>
    </row>
    <row r="421">
      <c r="A421" s="12" t="n"/>
      <c r="B421" s="9" t="n"/>
      <c r="C421" s="9" t="n"/>
      <c r="D421" s="9" t="n"/>
      <c r="E421" s="13" t="n"/>
      <c r="F421" s="13" t="n"/>
      <c r="G421" s="14">
        <f>IF(D421="","",IFERROR(INDEX('職人マスタ'!$B$5:$B$34,MATCH(D421,'職人マスタ'!$A$5:$A$34,0)),"未登録"))</f>
        <v/>
      </c>
      <c r="H421" s="15">
        <f>IF(D421="","",IFERROR(INDEX('職人マスタ'!$C$5:$C$34,MATCH(D421,'職人マスタ'!$A$5:$A$34,0)),0))</f>
        <v/>
      </c>
      <c r="I421" s="15">
        <f>IF(D421="","",IFERROR(INDEX('職人マスタ'!$D$5:$D$34,MATCH(D421,'職人マスタ'!$A$5:$A$34,0)),0))</f>
        <v/>
      </c>
      <c r="J421" s="15">
        <f>IF(D421="","",N(E421)*N(H421)+N(F421)*N(I421))</f>
        <v/>
      </c>
    </row>
    <row r="422">
      <c r="A422" s="12" t="n"/>
      <c r="B422" s="9" t="n"/>
      <c r="C422" s="9" t="n"/>
      <c r="D422" s="9" t="n"/>
      <c r="E422" s="13" t="n"/>
      <c r="F422" s="13" t="n"/>
      <c r="G422" s="14">
        <f>IF(D422="","",IFERROR(INDEX('職人マスタ'!$B$5:$B$34,MATCH(D422,'職人マスタ'!$A$5:$A$34,0)),"未登録"))</f>
        <v/>
      </c>
      <c r="H422" s="15">
        <f>IF(D422="","",IFERROR(INDEX('職人マスタ'!$C$5:$C$34,MATCH(D422,'職人マスタ'!$A$5:$A$34,0)),0))</f>
        <v/>
      </c>
      <c r="I422" s="15">
        <f>IF(D422="","",IFERROR(INDEX('職人マスタ'!$D$5:$D$34,MATCH(D422,'職人マスタ'!$A$5:$A$34,0)),0))</f>
        <v/>
      </c>
      <c r="J422" s="15">
        <f>IF(D422="","",N(E422)*N(H422)+N(F422)*N(I422))</f>
        <v/>
      </c>
    </row>
    <row r="423">
      <c r="A423" s="12" t="n"/>
      <c r="B423" s="9" t="n"/>
      <c r="C423" s="9" t="n"/>
      <c r="D423" s="9" t="n"/>
      <c r="E423" s="13" t="n"/>
      <c r="F423" s="13" t="n"/>
      <c r="G423" s="14">
        <f>IF(D423="","",IFERROR(INDEX('職人マスタ'!$B$5:$B$34,MATCH(D423,'職人マスタ'!$A$5:$A$34,0)),"未登録"))</f>
        <v/>
      </c>
      <c r="H423" s="15">
        <f>IF(D423="","",IFERROR(INDEX('職人マスタ'!$C$5:$C$34,MATCH(D423,'職人マスタ'!$A$5:$A$34,0)),0))</f>
        <v/>
      </c>
      <c r="I423" s="15">
        <f>IF(D423="","",IFERROR(INDEX('職人マスタ'!$D$5:$D$34,MATCH(D423,'職人マスタ'!$A$5:$A$34,0)),0))</f>
        <v/>
      </c>
      <c r="J423" s="15">
        <f>IF(D423="","",N(E423)*N(H423)+N(F423)*N(I423))</f>
        <v/>
      </c>
    </row>
    <row r="424">
      <c r="A424" s="12" t="n"/>
      <c r="B424" s="9" t="n"/>
      <c r="C424" s="9" t="n"/>
      <c r="D424" s="9" t="n"/>
      <c r="E424" s="13" t="n"/>
      <c r="F424" s="13" t="n"/>
      <c r="G424" s="14">
        <f>IF(D424="","",IFERROR(INDEX('職人マスタ'!$B$5:$B$34,MATCH(D424,'職人マスタ'!$A$5:$A$34,0)),"未登録"))</f>
        <v/>
      </c>
      <c r="H424" s="15">
        <f>IF(D424="","",IFERROR(INDEX('職人マスタ'!$C$5:$C$34,MATCH(D424,'職人マスタ'!$A$5:$A$34,0)),0))</f>
        <v/>
      </c>
      <c r="I424" s="15">
        <f>IF(D424="","",IFERROR(INDEX('職人マスタ'!$D$5:$D$34,MATCH(D424,'職人マスタ'!$A$5:$A$34,0)),0))</f>
        <v/>
      </c>
      <c r="J424" s="15">
        <f>IF(D424="","",N(E424)*N(H424)+N(F424)*N(I424))</f>
        <v/>
      </c>
    </row>
    <row r="425">
      <c r="A425" s="12" t="n"/>
      <c r="B425" s="9" t="n"/>
      <c r="C425" s="9" t="n"/>
      <c r="D425" s="9" t="n"/>
      <c r="E425" s="13" t="n"/>
      <c r="F425" s="13" t="n"/>
      <c r="G425" s="14">
        <f>IF(D425="","",IFERROR(INDEX('職人マスタ'!$B$5:$B$34,MATCH(D425,'職人マスタ'!$A$5:$A$34,0)),"未登録"))</f>
        <v/>
      </c>
      <c r="H425" s="15">
        <f>IF(D425="","",IFERROR(INDEX('職人マスタ'!$C$5:$C$34,MATCH(D425,'職人マスタ'!$A$5:$A$34,0)),0))</f>
        <v/>
      </c>
      <c r="I425" s="15">
        <f>IF(D425="","",IFERROR(INDEX('職人マスタ'!$D$5:$D$34,MATCH(D425,'職人マスタ'!$A$5:$A$34,0)),0))</f>
        <v/>
      </c>
      <c r="J425" s="15">
        <f>IF(D425="","",N(E425)*N(H425)+N(F425)*N(I425))</f>
        <v/>
      </c>
    </row>
    <row r="426">
      <c r="A426" s="12" t="n"/>
      <c r="B426" s="9" t="n"/>
      <c r="C426" s="9" t="n"/>
      <c r="D426" s="9" t="n"/>
      <c r="E426" s="13" t="n"/>
      <c r="F426" s="13" t="n"/>
      <c r="G426" s="14">
        <f>IF(D426="","",IFERROR(INDEX('職人マスタ'!$B$5:$B$34,MATCH(D426,'職人マスタ'!$A$5:$A$34,0)),"未登録"))</f>
        <v/>
      </c>
      <c r="H426" s="15">
        <f>IF(D426="","",IFERROR(INDEX('職人マスタ'!$C$5:$C$34,MATCH(D426,'職人マスタ'!$A$5:$A$34,0)),0))</f>
        <v/>
      </c>
      <c r="I426" s="15">
        <f>IF(D426="","",IFERROR(INDEX('職人マスタ'!$D$5:$D$34,MATCH(D426,'職人マスタ'!$A$5:$A$34,0)),0))</f>
        <v/>
      </c>
      <c r="J426" s="15">
        <f>IF(D426="","",N(E426)*N(H426)+N(F426)*N(I426))</f>
        <v/>
      </c>
    </row>
    <row r="427">
      <c r="A427" s="12" t="n"/>
      <c r="B427" s="9" t="n"/>
      <c r="C427" s="9" t="n"/>
      <c r="D427" s="9" t="n"/>
      <c r="E427" s="13" t="n"/>
      <c r="F427" s="13" t="n"/>
      <c r="G427" s="14">
        <f>IF(D427="","",IFERROR(INDEX('職人マスタ'!$B$5:$B$34,MATCH(D427,'職人マスタ'!$A$5:$A$34,0)),"未登録"))</f>
        <v/>
      </c>
      <c r="H427" s="15">
        <f>IF(D427="","",IFERROR(INDEX('職人マスタ'!$C$5:$C$34,MATCH(D427,'職人マスタ'!$A$5:$A$34,0)),0))</f>
        <v/>
      </c>
      <c r="I427" s="15">
        <f>IF(D427="","",IFERROR(INDEX('職人マスタ'!$D$5:$D$34,MATCH(D427,'職人マスタ'!$A$5:$A$34,0)),0))</f>
        <v/>
      </c>
      <c r="J427" s="15">
        <f>IF(D427="","",N(E427)*N(H427)+N(F427)*N(I427))</f>
        <v/>
      </c>
    </row>
    <row r="428">
      <c r="A428" s="12" t="n"/>
      <c r="B428" s="9" t="n"/>
      <c r="C428" s="9" t="n"/>
      <c r="D428" s="9" t="n"/>
      <c r="E428" s="13" t="n"/>
      <c r="F428" s="13" t="n"/>
      <c r="G428" s="14">
        <f>IF(D428="","",IFERROR(INDEX('職人マスタ'!$B$5:$B$34,MATCH(D428,'職人マスタ'!$A$5:$A$34,0)),"未登録"))</f>
        <v/>
      </c>
      <c r="H428" s="15">
        <f>IF(D428="","",IFERROR(INDEX('職人マスタ'!$C$5:$C$34,MATCH(D428,'職人マスタ'!$A$5:$A$34,0)),0))</f>
        <v/>
      </c>
      <c r="I428" s="15">
        <f>IF(D428="","",IFERROR(INDEX('職人マスタ'!$D$5:$D$34,MATCH(D428,'職人マスタ'!$A$5:$A$34,0)),0))</f>
        <v/>
      </c>
      <c r="J428" s="15">
        <f>IF(D428="","",N(E428)*N(H428)+N(F428)*N(I428))</f>
        <v/>
      </c>
    </row>
    <row r="429">
      <c r="A429" s="12" t="n"/>
      <c r="B429" s="9" t="n"/>
      <c r="C429" s="9" t="n"/>
      <c r="D429" s="9" t="n"/>
      <c r="E429" s="13" t="n"/>
      <c r="F429" s="13" t="n"/>
      <c r="G429" s="14">
        <f>IF(D429="","",IFERROR(INDEX('職人マスタ'!$B$5:$B$34,MATCH(D429,'職人マスタ'!$A$5:$A$34,0)),"未登録"))</f>
        <v/>
      </c>
      <c r="H429" s="15">
        <f>IF(D429="","",IFERROR(INDEX('職人マスタ'!$C$5:$C$34,MATCH(D429,'職人マスタ'!$A$5:$A$34,0)),0))</f>
        <v/>
      </c>
      <c r="I429" s="15">
        <f>IF(D429="","",IFERROR(INDEX('職人マスタ'!$D$5:$D$34,MATCH(D429,'職人マスタ'!$A$5:$A$34,0)),0))</f>
        <v/>
      </c>
      <c r="J429" s="15">
        <f>IF(D429="","",N(E429)*N(H429)+N(F429)*N(I429))</f>
        <v/>
      </c>
    </row>
    <row r="430">
      <c r="A430" s="12" t="n"/>
      <c r="B430" s="9" t="n"/>
      <c r="C430" s="9" t="n"/>
      <c r="D430" s="9" t="n"/>
      <c r="E430" s="13" t="n"/>
      <c r="F430" s="13" t="n"/>
      <c r="G430" s="14">
        <f>IF(D430="","",IFERROR(INDEX('職人マスタ'!$B$5:$B$34,MATCH(D430,'職人マスタ'!$A$5:$A$34,0)),"未登録"))</f>
        <v/>
      </c>
      <c r="H430" s="15">
        <f>IF(D430="","",IFERROR(INDEX('職人マスタ'!$C$5:$C$34,MATCH(D430,'職人マスタ'!$A$5:$A$34,0)),0))</f>
        <v/>
      </c>
      <c r="I430" s="15">
        <f>IF(D430="","",IFERROR(INDEX('職人マスタ'!$D$5:$D$34,MATCH(D430,'職人マスタ'!$A$5:$A$34,0)),0))</f>
        <v/>
      </c>
      <c r="J430" s="15">
        <f>IF(D430="","",N(E430)*N(H430)+N(F430)*N(I430))</f>
        <v/>
      </c>
    </row>
    <row r="431">
      <c r="A431" s="12" t="n"/>
      <c r="B431" s="9" t="n"/>
      <c r="C431" s="9" t="n"/>
      <c r="D431" s="9" t="n"/>
      <c r="E431" s="13" t="n"/>
      <c r="F431" s="13" t="n"/>
      <c r="G431" s="14">
        <f>IF(D431="","",IFERROR(INDEX('職人マスタ'!$B$5:$B$34,MATCH(D431,'職人マスタ'!$A$5:$A$34,0)),"未登録"))</f>
        <v/>
      </c>
      <c r="H431" s="15">
        <f>IF(D431="","",IFERROR(INDEX('職人マスタ'!$C$5:$C$34,MATCH(D431,'職人マスタ'!$A$5:$A$34,0)),0))</f>
        <v/>
      </c>
      <c r="I431" s="15">
        <f>IF(D431="","",IFERROR(INDEX('職人マスタ'!$D$5:$D$34,MATCH(D431,'職人マスタ'!$A$5:$A$34,0)),0))</f>
        <v/>
      </c>
      <c r="J431" s="15">
        <f>IF(D431="","",N(E431)*N(H431)+N(F431)*N(I431))</f>
        <v/>
      </c>
    </row>
    <row r="432">
      <c r="A432" s="12" t="n"/>
      <c r="B432" s="9" t="n"/>
      <c r="C432" s="9" t="n"/>
      <c r="D432" s="9" t="n"/>
      <c r="E432" s="13" t="n"/>
      <c r="F432" s="13" t="n"/>
      <c r="G432" s="14">
        <f>IF(D432="","",IFERROR(INDEX('職人マスタ'!$B$5:$B$34,MATCH(D432,'職人マスタ'!$A$5:$A$34,0)),"未登録"))</f>
        <v/>
      </c>
      <c r="H432" s="15">
        <f>IF(D432="","",IFERROR(INDEX('職人マスタ'!$C$5:$C$34,MATCH(D432,'職人マスタ'!$A$5:$A$34,0)),0))</f>
        <v/>
      </c>
      <c r="I432" s="15">
        <f>IF(D432="","",IFERROR(INDEX('職人マスタ'!$D$5:$D$34,MATCH(D432,'職人マスタ'!$A$5:$A$34,0)),0))</f>
        <v/>
      </c>
      <c r="J432" s="15">
        <f>IF(D432="","",N(E432)*N(H432)+N(F432)*N(I432))</f>
        <v/>
      </c>
    </row>
    <row r="433">
      <c r="A433" s="12" t="n"/>
      <c r="B433" s="9" t="n"/>
      <c r="C433" s="9" t="n"/>
      <c r="D433" s="9" t="n"/>
      <c r="E433" s="13" t="n"/>
      <c r="F433" s="13" t="n"/>
      <c r="G433" s="14">
        <f>IF(D433="","",IFERROR(INDEX('職人マスタ'!$B$5:$B$34,MATCH(D433,'職人マスタ'!$A$5:$A$34,0)),"未登録"))</f>
        <v/>
      </c>
      <c r="H433" s="15">
        <f>IF(D433="","",IFERROR(INDEX('職人マスタ'!$C$5:$C$34,MATCH(D433,'職人マスタ'!$A$5:$A$34,0)),0))</f>
        <v/>
      </c>
      <c r="I433" s="15">
        <f>IF(D433="","",IFERROR(INDEX('職人マスタ'!$D$5:$D$34,MATCH(D433,'職人マスタ'!$A$5:$A$34,0)),0))</f>
        <v/>
      </c>
      <c r="J433" s="15">
        <f>IF(D433="","",N(E433)*N(H433)+N(F433)*N(I433))</f>
        <v/>
      </c>
    </row>
    <row r="434">
      <c r="A434" s="12" t="n"/>
      <c r="B434" s="9" t="n"/>
      <c r="C434" s="9" t="n"/>
      <c r="D434" s="9" t="n"/>
      <c r="E434" s="13" t="n"/>
      <c r="F434" s="13" t="n"/>
      <c r="G434" s="14">
        <f>IF(D434="","",IFERROR(INDEX('職人マスタ'!$B$5:$B$34,MATCH(D434,'職人マスタ'!$A$5:$A$34,0)),"未登録"))</f>
        <v/>
      </c>
      <c r="H434" s="15">
        <f>IF(D434="","",IFERROR(INDEX('職人マスタ'!$C$5:$C$34,MATCH(D434,'職人マスタ'!$A$5:$A$34,0)),0))</f>
        <v/>
      </c>
      <c r="I434" s="15">
        <f>IF(D434="","",IFERROR(INDEX('職人マスタ'!$D$5:$D$34,MATCH(D434,'職人マスタ'!$A$5:$A$34,0)),0))</f>
        <v/>
      </c>
      <c r="J434" s="15">
        <f>IF(D434="","",N(E434)*N(H434)+N(F434)*N(I434))</f>
        <v/>
      </c>
    </row>
    <row r="435">
      <c r="A435" s="12" t="n"/>
      <c r="B435" s="9" t="n"/>
      <c r="C435" s="9" t="n"/>
      <c r="D435" s="9" t="n"/>
      <c r="E435" s="13" t="n"/>
      <c r="F435" s="13" t="n"/>
      <c r="G435" s="14">
        <f>IF(D435="","",IFERROR(INDEX('職人マスタ'!$B$5:$B$34,MATCH(D435,'職人マスタ'!$A$5:$A$34,0)),"未登録"))</f>
        <v/>
      </c>
      <c r="H435" s="15">
        <f>IF(D435="","",IFERROR(INDEX('職人マスタ'!$C$5:$C$34,MATCH(D435,'職人マスタ'!$A$5:$A$34,0)),0))</f>
        <v/>
      </c>
      <c r="I435" s="15">
        <f>IF(D435="","",IFERROR(INDEX('職人マスタ'!$D$5:$D$34,MATCH(D435,'職人マスタ'!$A$5:$A$34,0)),0))</f>
        <v/>
      </c>
      <c r="J435" s="15">
        <f>IF(D435="","",N(E435)*N(H435)+N(F435)*N(I435))</f>
        <v/>
      </c>
    </row>
    <row r="436">
      <c r="A436" s="12" t="n"/>
      <c r="B436" s="9" t="n"/>
      <c r="C436" s="9" t="n"/>
      <c r="D436" s="9" t="n"/>
      <c r="E436" s="13" t="n"/>
      <c r="F436" s="13" t="n"/>
      <c r="G436" s="14">
        <f>IF(D436="","",IFERROR(INDEX('職人マスタ'!$B$5:$B$34,MATCH(D436,'職人マスタ'!$A$5:$A$34,0)),"未登録"))</f>
        <v/>
      </c>
      <c r="H436" s="15">
        <f>IF(D436="","",IFERROR(INDEX('職人マスタ'!$C$5:$C$34,MATCH(D436,'職人マスタ'!$A$5:$A$34,0)),0))</f>
        <v/>
      </c>
      <c r="I436" s="15">
        <f>IF(D436="","",IFERROR(INDEX('職人マスタ'!$D$5:$D$34,MATCH(D436,'職人マスタ'!$A$5:$A$34,0)),0))</f>
        <v/>
      </c>
      <c r="J436" s="15">
        <f>IF(D436="","",N(E436)*N(H436)+N(F436)*N(I436))</f>
        <v/>
      </c>
    </row>
    <row r="437">
      <c r="A437" s="12" t="n"/>
      <c r="B437" s="9" t="n"/>
      <c r="C437" s="9" t="n"/>
      <c r="D437" s="9" t="n"/>
      <c r="E437" s="13" t="n"/>
      <c r="F437" s="13" t="n"/>
      <c r="G437" s="14">
        <f>IF(D437="","",IFERROR(INDEX('職人マスタ'!$B$5:$B$34,MATCH(D437,'職人マスタ'!$A$5:$A$34,0)),"未登録"))</f>
        <v/>
      </c>
      <c r="H437" s="15">
        <f>IF(D437="","",IFERROR(INDEX('職人マスタ'!$C$5:$C$34,MATCH(D437,'職人マスタ'!$A$5:$A$34,0)),0))</f>
        <v/>
      </c>
      <c r="I437" s="15">
        <f>IF(D437="","",IFERROR(INDEX('職人マスタ'!$D$5:$D$34,MATCH(D437,'職人マスタ'!$A$5:$A$34,0)),0))</f>
        <v/>
      </c>
      <c r="J437" s="15">
        <f>IF(D437="","",N(E437)*N(H437)+N(F437)*N(I437))</f>
        <v/>
      </c>
    </row>
    <row r="438">
      <c r="A438" s="12" t="n"/>
      <c r="B438" s="9" t="n"/>
      <c r="C438" s="9" t="n"/>
      <c r="D438" s="9" t="n"/>
      <c r="E438" s="13" t="n"/>
      <c r="F438" s="13" t="n"/>
      <c r="G438" s="14">
        <f>IF(D438="","",IFERROR(INDEX('職人マスタ'!$B$5:$B$34,MATCH(D438,'職人マスタ'!$A$5:$A$34,0)),"未登録"))</f>
        <v/>
      </c>
      <c r="H438" s="15">
        <f>IF(D438="","",IFERROR(INDEX('職人マスタ'!$C$5:$C$34,MATCH(D438,'職人マスタ'!$A$5:$A$34,0)),0))</f>
        <v/>
      </c>
      <c r="I438" s="15">
        <f>IF(D438="","",IFERROR(INDEX('職人マスタ'!$D$5:$D$34,MATCH(D438,'職人マスタ'!$A$5:$A$34,0)),0))</f>
        <v/>
      </c>
      <c r="J438" s="15">
        <f>IF(D438="","",N(E438)*N(H438)+N(F438)*N(I438))</f>
        <v/>
      </c>
    </row>
    <row r="439">
      <c r="A439" s="12" t="n"/>
      <c r="B439" s="9" t="n"/>
      <c r="C439" s="9" t="n"/>
      <c r="D439" s="9" t="n"/>
      <c r="E439" s="13" t="n"/>
      <c r="F439" s="13" t="n"/>
      <c r="G439" s="14">
        <f>IF(D439="","",IFERROR(INDEX('職人マスタ'!$B$5:$B$34,MATCH(D439,'職人マスタ'!$A$5:$A$34,0)),"未登録"))</f>
        <v/>
      </c>
      <c r="H439" s="15">
        <f>IF(D439="","",IFERROR(INDEX('職人マスタ'!$C$5:$C$34,MATCH(D439,'職人マスタ'!$A$5:$A$34,0)),0))</f>
        <v/>
      </c>
      <c r="I439" s="15">
        <f>IF(D439="","",IFERROR(INDEX('職人マスタ'!$D$5:$D$34,MATCH(D439,'職人マスタ'!$A$5:$A$34,0)),0))</f>
        <v/>
      </c>
      <c r="J439" s="15">
        <f>IF(D439="","",N(E439)*N(H439)+N(F439)*N(I439))</f>
        <v/>
      </c>
    </row>
    <row r="440">
      <c r="A440" s="12" t="n"/>
      <c r="B440" s="9" t="n"/>
      <c r="C440" s="9" t="n"/>
      <c r="D440" s="9" t="n"/>
      <c r="E440" s="13" t="n"/>
      <c r="F440" s="13" t="n"/>
      <c r="G440" s="14">
        <f>IF(D440="","",IFERROR(INDEX('職人マスタ'!$B$5:$B$34,MATCH(D440,'職人マスタ'!$A$5:$A$34,0)),"未登録"))</f>
        <v/>
      </c>
      <c r="H440" s="15">
        <f>IF(D440="","",IFERROR(INDEX('職人マスタ'!$C$5:$C$34,MATCH(D440,'職人マスタ'!$A$5:$A$34,0)),0))</f>
        <v/>
      </c>
      <c r="I440" s="15">
        <f>IF(D440="","",IFERROR(INDEX('職人マスタ'!$D$5:$D$34,MATCH(D440,'職人マスタ'!$A$5:$A$34,0)),0))</f>
        <v/>
      </c>
      <c r="J440" s="15">
        <f>IF(D440="","",N(E440)*N(H440)+N(F440)*N(I440))</f>
        <v/>
      </c>
    </row>
    <row r="441">
      <c r="A441" s="12" t="n"/>
      <c r="B441" s="9" t="n"/>
      <c r="C441" s="9" t="n"/>
      <c r="D441" s="9" t="n"/>
      <c r="E441" s="13" t="n"/>
      <c r="F441" s="13" t="n"/>
      <c r="G441" s="14">
        <f>IF(D441="","",IFERROR(INDEX('職人マスタ'!$B$5:$B$34,MATCH(D441,'職人マスタ'!$A$5:$A$34,0)),"未登録"))</f>
        <v/>
      </c>
      <c r="H441" s="15">
        <f>IF(D441="","",IFERROR(INDEX('職人マスタ'!$C$5:$C$34,MATCH(D441,'職人マスタ'!$A$5:$A$34,0)),0))</f>
        <v/>
      </c>
      <c r="I441" s="15">
        <f>IF(D441="","",IFERROR(INDEX('職人マスタ'!$D$5:$D$34,MATCH(D441,'職人マスタ'!$A$5:$A$34,0)),0))</f>
        <v/>
      </c>
      <c r="J441" s="15">
        <f>IF(D441="","",N(E441)*N(H441)+N(F441)*N(I441))</f>
        <v/>
      </c>
    </row>
    <row r="442">
      <c r="A442" s="12" t="n"/>
      <c r="B442" s="9" t="n"/>
      <c r="C442" s="9" t="n"/>
      <c r="D442" s="9" t="n"/>
      <c r="E442" s="13" t="n"/>
      <c r="F442" s="13" t="n"/>
      <c r="G442" s="14">
        <f>IF(D442="","",IFERROR(INDEX('職人マスタ'!$B$5:$B$34,MATCH(D442,'職人マスタ'!$A$5:$A$34,0)),"未登録"))</f>
        <v/>
      </c>
      <c r="H442" s="15">
        <f>IF(D442="","",IFERROR(INDEX('職人マスタ'!$C$5:$C$34,MATCH(D442,'職人マスタ'!$A$5:$A$34,0)),0))</f>
        <v/>
      </c>
      <c r="I442" s="15">
        <f>IF(D442="","",IFERROR(INDEX('職人マスタ'!$D$5:$D$34,MATCH(D442,'職人マスタ'!$A$5:$A$34,0)),0))</f>
        <v/>
      </c>
      <c r="J442" s="15">
        <f>IF(D442="","",N(E442)*N(H442)+N(F442)*N(I442))</f>
        <v/>
      </c>
    </row>
    <row r="443">
      <c r="A443" s="12" t="n"/>
      <c r="B443" s="9" t="n"/>
      <c r="C443" s="9" t="n"/>
      <c r="D443" s="9" t="n"/>
      <c r="E443" s="13" t="n"/>
      <c r="F443" s="13" t="n"/>
      <c r="G443" s="14">
        <f>IF(D443="","",IFERROR(INDEX('職人マスタ'!$B$5:$B$34,MATCH(D443,'職人マスタ'!$A$5:$A$34,0)),"未登録"))</f>
        <v/>
      </c>
      <c r="H443" s="15">
        <f>IF(D443="","",IFERROR(INDEX('職人マスタ'!$C$5:$C$34,MATCH(D443,'職人マスタ'!$A$5:$A$34,0)),0))</f>
        <v/>
      </c>
      <c r="I443" s="15">
        <f>IF(D443="","",IFERROR(INDEX('職人マスタ'!$D$5:$D$34,MATCH(D443,'職人マスタ'!$A$5:$A$34,0)),0))</f>
        <v/>
      </c>
      <c r="J443" s="15">
        <f>IF(D443="","",N(E443)*N(H443)+N(F443)*N(I443))</f>
        <v/>
      </c>
    </row>
    <row r="444">
      <c r="A444" s="12" t="n"/>
      <c r="B444" s="9" t="n"/>
      <c r="C444" s="9" t="n"/>
      <c r="D444" s="9" t="n"/>
      <c r="E444" s="13" t="n"/>
      <c r="F444" s="13" t="n"/>
      <c r="G444" s="14">
        <f>IF(D444="","",IFERROR(INDEX('職人マスタ'!$B$5:$B$34,MATCH(D444,'職人マスタ'!$A$5:$A$34,0)),"未登録"))</f>
        <v/>
      </c>
      <c r="H444" s="15">
        <f>IF(D444="","",IFERROR(INDEX('職人マスタ'!$C$5:$C$34,MATCH(D444,'職人マスタ'!$A$5:$A$34,0)),0))</f>
        <v/>
      </c>
      <c r="I444" s="15">
        <f>IF(D444="","",IFERROR(INDEX('職人マスタ'!$D$5:$D$34,MATCH(D444,'職人マスタ'!$A$5:$A$34,0)),0))</f>
        <v/>
      </c>
      <c r="J444" s="15">
        <f>IF(D444="","",N(E444)*N(H444)+N(F444)*N(I444))</f>
        <v/>
      </c>
    </row>
    <row r="445">
      <c r="A445" s="12" t="n"/>
      <c r="B445" s="9" t="n"/>
      <c r="C445" s="9" t="n"/>
      <c r="D445" s="9" t="n"/>
      <c r="E445" s="13" t="n"/>
      <c r="F445" s="13" t="n"/>
      <c r="G445" s="14">
        <f>IF(D445="","",IFERROR(INDEX('職人マスタ'!$B$5:$B$34,MATCH(D445,'職人マスタ'!$A$5:$A$34,0)),"未登録"))</f>
        <v/>
      </c>
      <c r="H445" s="15">
        <f>IF(D445="","",IFERROR(INDEX('職人マスタ'!$C$5:$C$34,MATCH(D445,'職人マスタ'!$A$5:$A$34,0)),0))</f>
        <v/>
      </c>
      <c r="I445" s="15">
        <f>IF(D445="","",IFERROR(INDEX('職人マスタ'!$D$5:$D$34,MATCH(D445,'職人マスタ'!$A$5:$A$34,0)),0))</f>
        <v/>
      </c>
      <c r="J445" s="15">
        <f>IF(D445="","",N(E445)*N(H445)+N(F445)*N(I445))</f>
        <v/>
      </c>
    </row>
    <row r="446">
      <c r="A446" s="12" t="n"/>
      <c r="B446" s="9" t="n"/>
      <c r="C446" s="9" t="n"/>
      <c r="D446" s="9" t="n"/>
      <c r="E446" s="13" t="n"/>
      <c r="F446" s="13" t="n"/>
      <c r="G446" s="14">
        <f>IF(D446="","",IFERROR(INDEX('職人マスタ'!$B$5:$B$34,MATCH(D446,'職人マスタ'!$A$5:$A$34,0)),"未登録"))</f>
        <v/>
      </c>
      <c r="H446" s="15">
        <f>IF(D446="","",IFERROR(INDEX('職人マスタ'!$C$5:$C$34,MATCH(D446,'職人マスタ'!$A$5:$A$34,0)),0))</f>
        <v/>
      </c>
      <c r="I446" s="15">
        <f>IF(D446="","",IFERROR(INDEX('職人マスタ'!$D$5:$D$34,MATCH(D446,'職人マスタ'!$A$5:$A$34,0)),0))</f>
        <v/>
      </c>
      <c r="J446" s="15">
        <f>IF(D446="","",N(E446)*N(H446)+N(F446)*N(I446))</f>
        <v/>
      </c>
    </row>
    <row r="447">
      <c r="A447" s="12" t="n"/>
      <c r="B447" s="9" t="n"/>
      <c r="C447" s="9" t="n"/>
      <c r="D447" s="9" t="n"/>
      <c r="E447" s="13" t="n"/>
      <c r="F447" s="13" t="n"/>
      <c r="G447" s="14">
        <f>IF(D447="","",IFERROR(INDEX('職人マスタ'!$B$5:$B$34,MATCH(D447,'職人マスタ'!$A$5:$A$34,0)),"未登録"))</f>
        <v/>
      </c>
      <c r="H447" s="15">
        <f>IF(D447="","",IFERROR(INDEX('職人マスタ'!$C$5:$C$34,MATCH(D447,'職人マスタ'!$A$5:$A$34,0)),0))</f>
        <v/>
      </c>
      <c r="I447" s="15">
        <f>IF(D447="","",IFERROR(INDEX('職人マスタ'!$D$5:$D$34,MATCH(D447,'職人マスタ'!$A$5:$A$34,0)),0))</f>
        <v/>
      </c>
      <c r="J447" s="15">
        <f>IF(D447="","",N(E447)*N(H447)+N(F447)*N(I447))</f>
        <v/>
      </c>
    </row>
    <row r="448">
      <c r="A448" s="12" t="n"/>
      <c r="B448" s="9" t="n"/>
      <c r="C448" s="9" t="n"/>
      <c r="D448" s="9" t="n"/>
      <c r="E448" s="13" t="n"/>
      <c r="F448" s="13" t="n"/>
      <c r="G448" s="14">
        <f>IF(D448="","",IFERROR(INDEX('職人マスタ'!$B$5:$B$34,MATCH(D448,'職人マスタ'!$A$5:$A$34,0)),"未登録"))</f>
        <v/>
      </c>
      <c r="H448" s="15">
        <f>IF(D448="","",IFERROR(INDEX('職人マスタ'!$C$5:$C$34,MATCH(D448,'職人マスタ'!$A$5:$A$34,0)),0))</f>
        <v/>
      </c>
      <c r="I448" s="15">
        <f>IF(D448="","",IFERROR(INDEX('職人マスタ'!$D$5:$D$34,MATCH(D448,'職人マスタ'!$A$5:$A$34,0)),0))</f>
        <v/>
      </c>
      <c r="J448" s="15">
        <f>IF(D448="","",N(E448)*N(H448)+N(F448)*N(I448))</f>
        <v/>
      </c>
    </row>
    <row r="449">
      <c r="A449" s="12" t="n"/>
      <c r="B449" s="9" t="n"/>
      <c r="C449" s="9" t="n"/>
      <c r="D449" s="9" t="n"/>
      <c r="E449" s="13" t="n"/>
      <c r="F449" s="13" t="n"/>
      <c r="G449" s="14">
        <f>IF(D449="","",IFERROR(INDEX('職人マスタ'!$B$5:$B$34,MATCH(D449,'職人マスタ'!$A$5:$A$34,0)),"未登録"))</f>
        <v/>
      </c>
      <c r="H449" s="15">
        <f>IF(D449="","",IFERROR(INDEX('職人マスタ'!$C$5:$C$34,MATCH(D449,'職人マスタ'!$A$5:$A$34,0)),0))</f>
        <v/>
      </c>
      <c r="I449" s="15">
        <f>IF(D449="","",IFERROR(INDEX('職人マスタ'!$D$5:$D$34,MATCH(D449,'職人マスタ'!$A$5:$A$34,0)),0))</f>
        <v/>
      </c>
      <c r="J449" s="15">
        <f>IF(D449="","",N(E449)*N(H449)+N(F449)*N(I449))</f>
        <v/>
      </c>
    </row>
    <row r="450">
      <c r="A450" s="12" t="n"/>
      <c r="B450" s="9" t="n"/>
      <c r="C450" s="9" t="n"/>
      <c r="D450" s="9" t="n"/>
      <c r="E450" s="13" t="n"/>
      <c r="F450" s="13" t="n"/>
      <c r="G450" s="14">
        <f>IF(D450="","",IFERROR(INDEX('職人マスタ'!$B$5:$B$34,MATCH(D450,'職人マスタ'!$A$5:$A$34,0)),"未登録"))</f>
        <v/>
      </c>
      <c r="H450" s="15">
        <f>IF(D450="","",IFERROR(INDEX('職人マスタ'!$C$5:$C$34,MATCH(D450,'職人マスタ'!$A$5:$A$34,0)),0))</f>
        <v/>
      </c>
      <c r="I450" s="15">
        <f>IF(D450="","",IFERROR(INDEX('職人マスタ'!$D$5:$D$34,MATCH(D450,'職人マスタ'!$A$5:$A$34,0)),0))</f>
        <v/>
      </c>
      <c r="J450" s="15">
        <f>IF(D450="","",N(E450)*N(H450)+N(F450)*N(I450))</f>
        <v/>
      </c>
    </row>
    <row r="451">
      <c r="A451" s="12" t="n"/>
      <c r="B451" s="9" t="n"/>
      <c r="C451" s="9" t="n"/>
      <c r="D451" s="9" t="n"/>
      <c r="E451" s="13" t="n"/>
      <c r="F451" s="13" t="n"/>
      <c r="G451" s="14">
        <f>IF(D451="","",IFERROR(INDEX('職人マスタ'!$B$5:$B$34,MATCH(D451,'職人マスタ'!$A$5:$A$34,0)),"未登録"))</f>
        <v/>
      </c>
      <c r="H451" s="15">
        <f>IF(D451="","",IFERROR(INDEX('職人マスタ'!$C$5:$C$34,MATCH(D451,'職人マスタ'!$A$5:$A$34,0)),0))</f>
        <v/>
      </c>
      <c r="I451" s="15">
        <f>IF(D451="","",IFERROR(INDEX('職人マスタ'!$D$5:$D$34,MATCH(D451,'職人マスタ'!$A$5:$A$34,0)),0))</f>
        <v/>
      </c>
      <c r="J451" s="15">
        <f>IF(D451="","",N(E451)*N(H451)+N(F451)*N(I451))</f>
        <v/>
      </c>
    </row>
    <row r="452">
      <c r="A452" s="12" t="n"/>
      <c r="B452" s="9" t="n"/>
      <c r="C452" s="9" t="n"/>
      <c r="D452" s="9" t="n"/>
      <c r="E452" s="13" t="n"/>
      <c r="F452" s="13" t="n"/>
      <c r="G452" s="14">
        <f>IF(D452="","",IFERROR(INDEX('職人マスタ'!$B$5:$B$34,MATCH(D452,'職人マスタ'!$A$5:$A$34,0)),"未登録"))</f>
        <v/>
      </c>
      <c r="H452" s="15">
        <f>IF(D452="","",IFERROR(INDEX('職人マスタ'!$C$5:$C$34,MATCH(D452,'職人マスタ'!$A$5:$A$34,0)),0))</f>
        <v/>
      </c>
      <c r="I452" s="15">
        <f>IF(D452="","",IFERROR(INDEX('職人マスタ'!$D$5:$D$34,MATCH(D452,'職人マスタ'!$A$5:$A$34,0)),0))</f>
        <v/>
      </c>
      <c r="J452" s="15">
        <f>IF(D452="","",N(E452)*N(H452)+N(F452)*N(I452))</f>
        <v/>
      </c>
    </row>
    <row r="453">
      <c r="A453" s="12" t="n"/>
      <c r="B453" s="9" t="n"/>
      <c r="C453" s="9" t="n"/>
      <c r="D453" s="9" t="n"/>
      <c r="E453" s="13" t="n"/>
      <c r="F453" s="13" t="n"/>
      <c r="G453" s="14">
        <f>IF(D453="","",IFERROR(INDEX('職人マスタ'!$B$5:$B$34,MATCH(D453,'職人マスタ'!$A$5:$A$34,0)),"未登録"))</f>
        <v/>
      </c>
      <c r="H453" s="15">
        <f>IF(D453="","",IFERROR(INDEX('職人マスタ'!$C$5:$C$34,MATCH(D453,'職人マスタ'!$A$5:$A$34,0)),0))</f>
        <v/>
      </c>
      <c r="I453" s="15">
        <f>IF(D453="","",IFERROR(INDEX('職人マスタ'!$D$5:$D$34,MATCH(D453,'職人マスタ'!$A$5:$A$34,0)),0))</f>
        <v/>
      </c>
      <c r="J453" s="15">
        <f>IF(D453="","",N(E453)*N(H453)+N(F453)*N(I453))</f>
        <v/>
      </c>
    </row>
    <row r="454">
      <c r="A454" s="12" t="n"/>
      <c r="B454" s="9" t="n"/>
      <c r="C454" s="9" t="n"/>
      <c r="D454" s="9" t="n"/>
      <c r="E454" s="13" t="n"/>
      <c r="F454" s="13" t="n"/>
      <c r="G454" s="14">
        <f>IF(D454="","",IFERROR(INDEX('職人マスタ'!$B$5:$B$34,MATCH(D454,'職人マスタ'!$A$5:$A$34,0)),"未登録"))</f>
        <v/>
      </c>
      <c r="H454" s="15">
        <f>IF(D454="","",IFERROR(INDEX('職人マスタ'!$C$5:$C$34,MATCH(D454,'職人マスタ'!$A$5:$A$34,0)),0))</f>
        <v/>
      </c>
      <c r="I454" s="15">
        <f>IF(D454="","",IFERROR(INDEX('職人マスタ'!$D$5:$D$34,MATCH(D454,'職人マスタ'!$A$5:$A$34,0)),0))</f>
        <v/>
      </c>
      <c r="J454" s="15">
        <f>IF(D454="","",N(E454)*N(H454)+N(F454)*N(I454))</f>
        <v/>
      </c>
    </row>
    <row r="455">
      <c r="A455" s="12" t="n"/>
      <c r="B455" s="9" t="n"/>
      <c r="C455" s="9" t="n"/>
      <c r="D455" s="9" t="n"/>
      <c r="E455" s="13" t="n"/>
      <c r="F455" s="13" t="n"/>
      <c r="G455" s="14">
        <f>IF(D455="","",IFERROR(INDEX('職人マスタ'!$B$5:$B$34,MATCH(D455,'職人マスタ'!$A$5:$A$34,0)),"未登録"))</f>
        <v/>
      </c>
      <c r="H455" s="15">
        <f>IF(D455="","",IFERROR(INDEX('職人マスタ'!$C$5:$C$34,MATCH(D455,'職人マスタ'!$A$5:$A$34,0)),0))</f>
        <v/>
      </c>
      <c r="I455" s="15">
        <f>IF(D455="","",IFERROR(INDEX('職人マスタ'!$D$5:$D$34,MATCH(D455,'職人マスタ'!$A$5:$A$34,0)),0))</f>
        <v/>
      </c>
      <c r="J455" s="15">
        <f>IF(D455="","",N(E455)*N(H455)+N(F455)*N(I455))</f>
        <v/>
      </c>
    </row>
    <row r="456">
      <c r="A456" s="12" t="n"/>
      <c r="B456" s="9" t="n"/>
      <c r="C456" s="9" t="n"/>
      <c r="D456" s="9" t="n"/>
      <c r="E456" s="13" t="n"/>
      <c r="F456" s="13" t="n"/>
      <c r="G456" s="14">
        <f>IF(D456="","",IFERROR(INDEX('職人マスタ'!$B$5:$B$34,MATCH(D456,'職人マスタ'!$A$5:$A$34,0)),"未登録"))</f>
        <v/>
      </c>
      <c r="H456" s="15">
        <f>IF(D456="","",IFERROR(INDEX('職人マスタ'!$C$5:$C$34,MATCH(D456,'職人マスタ'!$A$5:$A$34,0)),0))</f>
        <v/>
      </c>
      <c r="I456" s="15">
        <f>IF(D456="","",IFERROR(INDEX('職人マスタ'!$D$5:$D$34,MATCH(D456,'職人マスタ'!$A$5:$A$34,0)),0))</f>
        <v/>
      </c>
      <c r="J456" s="15">
        <f>IF(D456="","",N(E456)*N(H456)+N(F456)*N(I456))</f>
        <v/>
      </c>
    </row>
    <row r="457">
      <c r="A457" s="12" t="n"/>
      <c r="B457" s="9" t="n"/>
      <c r="C457" s="9" t="n"/>
      <c r="D457" s="9" t="n"/>
      <c r="E457" s="13" t="n"/>
      <c r="F457" s="13" t="n"/>
      <c r="G457" s="14">
        <f>IF(D457="","",IFERROR(INDEX('職人マスタ'!$B$5:$B$34,MATCH(D457,'職人マスタ'!$A$5:$A$34,0)),"未登録"))</f>
        <v/>
      </c>
      <c r="H457" s="15">
        <f>IF(D457="","",IFERROR(INDEX('職人マスタ'!$C$5:$C$34,MATCH(D457,'職人マスタ'!$A$5:$A$34,0)),0))</f>
        <v/>
      </c>
      <c r="I457" s="15">
        <f>IF(D457="","",IFERROR(INDEX('職人マスタ'!$D$5:$D$34,MATCH(D457,'職人マスタ'!$A$5:$A$34,0)),0))</f>
        <v/>
      </c>
      <c r="J457" s="15">
        <f>IF(D457="","",N(E457)*N(H457)+N(F457)*N(I457))</f>
        <v/>
      </c>
    </row>
    <row r="458">
      <c r="A458" s="12" t="n"/>
      <c r="B458" s="9" t="n"/>
      <c r="C458" s="9" t="n"/>
      <c r="D458" s="9" t="n"/>
      <c r="E458" s="13" t="n"/>
      <c r="F458" s="13" t="n"/>
      <c r="G458" s="14">
        <f>IF(D458="","",IFERROR(INDEX('職人マスタ'!$B$5:$B$34,MATCH(D458,'職人マスタ'!$A$5:$A$34,0)),"未登録"))</f>
        <v/>
      </c>
      <c r="H458" s="15">
        <f>IF(D458="","",IFERROR(INDEX('職人マスタ'!$C$5:$C$34,MATCH(D458,'職人マスタ'!$A$5:$A$34,0)),0))</f>
        <v/>
      </c>
      <c r="I458" s="15">
        <f>IF(D458="","",IFERROR(INDEX('職人マスタ'!$D$5:$D$34,MATCH(D458,'職人マスタ'!$A$5:$A$34,0)),0))</f>
        <v/>
      </c>
      <c r="J458" s="15">
        <f>IF(D458="","",N(E458)*N(H458)+N(F458)*N(I458))</f>
        <v/>
      </c>
    </row>
    <row r="459">
      <c r="A459" s="12" t="n"/>
      <c r="B459" s="9" t="n"/>
      <c r="C459" s="9" t="n"/>
      <c r="D459" s="9" t="n"/>
      <c r="E459" s="13" t="n"/>
      <c r="F459" s="13" t="n"/>
      <c r="G459" s="14">
        <f>IF(D459="","",IFERROR(INDEX('職人マスタ'!$B$5:$B$34,MATCH(D459,'職人マスタ'!$A$5:$A$34,0)),"未登録"))</f>
        <v/>
      </c>
      <c r="H459" s="15">
        <f>IF(D459="","",IFERROR(INDEX('職人マスタ'!$C$5:$C$34,MATCH(D459,'職人マスタ'!$A$5:$A$34,0)),0))</f>
        <v/>
      </c>
      <c r="I459" s="15">
        <f>IF(D459="","",IFERROR(INDEX('職人マスタ'!$D$5:$D$34,MATCH(D459,'職人マスタ'!$A$5:$A$34,0)),0))</f>
        <v/>
      </c>
      <c r="J459" s="15">
        <f>IF(D459="","",N(E459)*N(H459)+N(F459)*N(I459))</f>
        <v/>
      </c>
    </row>
    <row r="460">
      <c r="A460" s="12" t="n"/>
      <c r="B460" s="9" t="n"/>
      <c r="C460" s="9" t="n"/>
      <c r="D460" s="9" t="n"/>
      <c r="E460" s="13" t="n"/>
      <c r="F460" s="13" t="n"/>
      <c r="G460" s="14">
        <f>IF(D460="","",IFERROR(INDEX('職人マスタ'!$B$5:$B$34,MATCH(D460,'職人マスタ'!$A$5:$A$34,0)),"未登録"))</f>
        <v/>
      </c>
      <c r="H460" s="15">
        <f>IF(D460="","",IFERROR(INDEX('職人マスタ'!$C$5:$C$34,MATCH(D460,'職人マスタ'!$A$5:$A$34,0)),0))</f>
        <v/>
      </c>
      <c r="I460" s="15">
        <f>IF(D460="","",IFERROR(INDEX('職人マスタ'!$D$5:$D$34,MATCH(D460,'職人マスタ'!$A$5:$A$34,0)),0))</f>
        <v/>
      </c>
      <c r="J460" s="15">
        <f>IF(D460="","",N(E460)*N(H460)+N(F460)*N(I460))</f>
        <v/>
      </c>
    </row>
    <row r="461">
      <c r="A461" s="12" t="n"/>
      <c r="B461" s="9" t="n"/>
      <c r="C461" s="9" t="n"/>
      <c r="D461" s="9" t="n"/>
      <c r="E461" s="13" t="n"/>
      <c r="F461" s="13" t="n"/>
      <c r="G461" s="14">
        <f>IF(D461="","",IFERROR(INDEX('職人マスタ'!$B$5:$B$34,MATCH(D461,'職人マスタ'!$A$5:$A$34,0)),"未登録"))</f>
        <v/>
      </c>
      <c r="H461" s="15">
        <f>IF(D461="","",IFERROR(INDEX('職人マスタ'!$C$5:$C$34,MATCH(D461,'職人マスタ'!$A$5:$A$34,0)),0))</f>
        <v/>
      </c>
      <c r="I461" s="15">
        <f>IF(D461="","",IFERROR(INDEX('職人マスタ'!$D$5:$D$34,MATCH(D461,'職人マスタ'!$A$5:$A$34,0)),0))</f>
        <v/>
      </c>
      <c r="J461" s="15">
        <f>IF(D461="","",N(E461)*N(H461)+N(F461)*N(I461))</f>
        <v/>
      </c>
    </row>
    <row r="462">
      <c r="A462" s="12" t="n"/>
      <c r="B462" s="9" t="n"/>
      <c r="C462" s="9" t="n"/>
      <c r="D462" s="9" t="n"/>
      <c r="E462" s="13" t="n"/>
      <c r="F462" s="13" t="n"/>
      <c r="G462" s="14">
        <f>IF(D462="","",IFERROR(INDEX('職人マスタ'!$B$5:$B$34,MATCH(D462,'職人マスタ'!$A$5:$A$34,0)),"未登録"))</f>
        <v/>
      </c>
      <c r="H462" s="15">
        <f>IF(D462="","",IFERROR(INDEX('職人マスタ'!$C$5:$C$34,MATCH(D462,'職人マスタ'!$A$5:$A$34,0)),0))</f>
        <v/>
      </c>
      <c r="I462" s="15">
        <f>IF(D462="","",IFERROR(INDEX('職人マスタ'!$D$5:$D$34,MATCH(D462,'職人マスタ'!$A$5:$A$34,0)),0))</f>
        <v/>
      </c>
      <c r="J462" s="15">
        <f>IF(D462="","",N(E462)*N(H462)+N(F462)*N(I462))</f>
        <v/>
      </c>
    </row>
    <row r="463">
      <c r="A463" s="12" t="n"/>
      <c r="B463" s="9" t="n"/>
      <c r="C463" s="9" t="n"/>
      <c r="D463" s="9" t="n"/>
      <c r="E463" s="13" t="n"/>
      <c r="F463" s="13" t="n"/>
      <c r="G463" s="14">
        <f>IF(D463="","",IFERROR(INDEX('職人マスタ'!$B$5:$B$34,MATCH(D463,'職人マスタ'!$A$5:$A$34,0)),"未登録"))</f>
        <v/>
      </c>
      <c r="H463" s="15">
        <f>IF(D463="","",IFERROR(INDEX('職人マスタ'!$C$5:$C$34,MATCH(D463,'職人マスタ'!$A$5:$A$34,0)),0))</f>
        <v/>
      </c>
      <c r="I463" s="15">
        <f>IF(D463="","",IFERROR(INDEX('職人マスタ'!$D$5:$D$34,MATCH(D463,'職人マスタ'!$A$5:$A$34,0)),0))</f>
        <v/>
      </c>
      <c r="J463" s="15">
        <f>IF(D463="","",N(E463)*N(H463)+N(F463)*N(I463))</f>
        <v/>
      </c>
    </row>
    <row r="464">
      <c r="A464" s="12" t="n"/>
      <c r="B464" s="9" t="n"/>
      <c r="C464" s="9" t="n"/>
      <c r="D464" s="9" t="n"/>
      <c r="E464" s="13" t="n"/>
      <c r="F464" s="13" t="n"/>
      <c r="G464" s="14">
        <f>IF(D464="","",IFERROR(INDEX('職人マスタ'!$B$5:$B$34,MATCH(D464,'職人マスタ'!$A$5:$A$34,0)),"未登録"))</f>
        <v/>
      </c>
      <c r="H464" s="15">
        <f>IF(D464="","",IFERROR(INDEX('職人マスタ'!$C$5:$C$34,MATCH(D464,'職人マスタ'!$A$5:$A$34,0)),0))</f>
        <v/>
      </c>
      <c r="I464" s="15">
        <f>IF(D464="","",IFERROR(INDEX('職人マスタ'!$D$5:$D$34,MATCH(D464,'職人マスタ'!$A$5:$A$34,0)),0))</f>
        <v/>
      </c>
      <c r="J464" s="15">
        <f>IF(D464="","",N(E464)*N(H464)+N(F464)*N(I464))</f>
        <v/>
      </c>
    </row>
    <row r="465">
      <c r="A465" s="12" t="n"/>
      <c r="B465" s="9" t="n"/>
      <c r="C465" s="9" t="n"/>
      <c r="D465" s="9" t="n"/>
      <c r="E465" s="13" t="n"/>
      <c r="F465" s="13" t="n"/>
      <c r="G465" s="14">
        <f>IF(D465="","",IFERROR(INDEX('職人マスタ'!$B$5:$B$34,MATCH(D465,'職人マスタ'!$A$5:$A$34,0)),"未登録"))</f>
        <v/>
      </c>
      <c r="H465" s="15">
        <f>IF(D465="","",IFERROR(INDEX('職人マスタ'!$C$5:$C$34,MATCH(D465,'職人マスタ'!$A$5:$A$34,0)),0))</f>
        <v/>
      </c>
      <c r="I465" s="15">
        <f>IF(D465="","",IFERROR(INDEX('職人マスタ'!$D$5:$D$34,MATCH(D465,'職人マスタ'!$A$5:$A$34,0)),0))</f>
        <v/>
      </c>
      <c r="J465" s="15">
        <f>IF(D465="","",N(E465)*N(H465)+N(F465)*N(I465))</f>
        <v/>
      </c>
    </row>
    <row r="466">
      <c r="A466" s="12" t="n"/>
      <c r="B466" s="9" t="n"/>
      <c r="C466" s="9" t="n"/>
      <c r="D466" s="9" t="n"/>
      <c r="E466" s="13" t="n"/>
      <c r="F466" s="13" t="n"/>
      <c r="G466" s="14">
        <f>IF(D466="","",IFERROR(INDEX('職人マスタ'!$B$5:$B$34,MATCH(D466,'職人マスタ'!$A$5:$A$34,0)),"未登録"))</f>
        <v/>
      </c>
      <c r="H466" s="15">
        <f>IF(D466="","",IFERROR(INDEX('職人マスタ'!$C$5:$C$34,MATCH(D466,'職人マスタ'!$A$5:$A$34,0)),0))</f>
        <v/>
      </c>
      <c r="I466" s="15">
        <f>IF(D466="","",IFERROR(INDEX('職人マスタ'!$D$5:$D$34,MATCH(D466,'職人マスタ'!$A$5:$A$34,0)),0))</f>
        <v/>
      </c>
      <c r="J466" s="15">
        <f>IF(D466="","",N(E466)*N(H466)+N(F466)*N(I466))</f>
        <v/>
      </c>
    </row>
    <row r="467">
      <c r="A467" s="12" t="n"/>
      <c r="B467" s="9" t="n"/>
      <c r="C467" s="9" t="n"/>
      <c r="D467" s="9" t="n"/>
      <c r="E467" s="13" t="n"/>
      <c r="F467" s="13" t="n"/>
      <c r="G467" s="14">
        <f>IF(D467="","",IFERROR(INDEX('職人マスタ'!$B$5:$B$34,MATCH(D467,'職人マスタ'!$A$5:$A$34,0)),"未登録"))</f>
        <v/>
      </c>
      <c r="H467" s="15">
        <f>IF(D467="","",IFERROR(INDEX('職人マスタ'!$C$5:$C$34,MATCH(D467,'職人マスタ'!$A$5:$A$34,0)),0))</f>
        <v/>
      </c>
      <c r="I467" s="15">
        <f>IF(D467="","",IFERROR(INDEX('職人マスタ'!$D$5:$D$34,MATCH(D467,'職人マスタ'!$A$5:$A$34,0)),0))</f>
        <v/>
      </c>
      <c r="J467" s="15">
        <f>IF(D467="","",N(E467)*N(H467)+N(F467)*N(I467))</f>
        <v/>
      </c>
    </row>
    <row r="468">
      <c r="A468" s="12" t="n"/>
      <c r="B468" s="9" t="n"/>
      <c r="C468" s="9" t="n"/>
      <c r="D468" s="9" t="n"/>
      <c r="E468" s="13" t="n"/>
      <c r="F468" s="13" t="n"/>
      <c r="G468" s="14">
        <f>IF(D468="","",IFERROR(INDEX('職人マスタ'!$B$5:$B$34,MATCH(D468,'職人マスタ'!$A$5:$A$34,0)),"未登録"))</f>
        <v/>
      </c>
      <c r="H468" s="15">
        <f>IF(D468="","",IFERROR(INDEX('職人マスタ'!$C$5:$C$34,MATCH(D468,'職人マスタ'!$A$5:$A$34,0)),0))</f>
        <v/>
      </c>
      <c r="I468" s="15">
        <f>IF(D468="","",IFERROR(INDEX('職人マスタ'!$D$5:$D$34,MATCH(D468,'職人マスタ'!$A$5:$A$34,0)),0))</f>
        <v/>
      </c>
      <c r="J468" s="15">
        <f>IF(D468="","",N(E468)*N(H468)+N(F468)*N(I468))</f>
        <v/>
      </c>
    </row>
    <row r="469">
      <c r="A469" s="12" t="n"/>
      <c r="B469" s="9" t="n"/>
      <c r="C469" s="9" t="n"/>
      <c r="D469" s="9" t="n"/>
      <c r="E469" s="13" t="n"/>
      <c r="F469" s="13" t="n"/>
      <c r="G469" s="14">
        <f>IF(D469="","",IFERROR(INDEX('職人マスタ'!$B$5:$B$34,MATCH(D469,'職人マスタ'!$A$5:$A$34,0)),"未登録"))</f>
        <v/>
      </c>
      <c r="H469" s="15">
        <f>IF(D469="","",IFERROR(INDEX('職人マスタ'!$C$5:$C$34,MATCH(D469,'職人マスタ'!$A$5:$A$34,0)),0))</f>
        <v/>
      </c>
      <c r="I469" s="15">
        <f>IF(D469="","",IFERROR(INDEX('職人マスタ'!$D$5:$D$34,MATCH(D469,'職人マスタ'!$A$5:$A$34,0)),0))</f>
        <v/>
      </c>
      <c r="J469" s="15">
        <f>IF(D469="","",N(E469)*N(H469)+N(F469)*N(I469))</f>
        <v/>
      </c>
    </row>
    <row r="470">
      <c r="A470" s="12" t="n"/>
      <c r="B470" s="9" t="n"/>
      <c r="C470" s="9" t="n"/>
      <c r="D470" s="9" t="n"/>
      <c r="E470" s="13" t="n"/>
      <c r="F470" s="13" t="n"/>
      <c r="G470" s="14">
        <f>IF(D470="","",IFERROR(INDEX('職人マスタ'!$B$5:$B$34,MATCH(D470,'職人マスタ'!$A$5:$A$34,0)),"未登録"))</f>
        <v/>
      </c>
      <c r="H470" s="15">
        <f>IF(D470="","",IFERROR(INDEX('職人マスタ'!$C$5:$C$34,MATCH(D470,'職人マスタ'!$A$5:$A$34,0)),0))</f>
        <v/>
      </c>
      <c r="I470" s="15">
        <f>IF(D470="","",IFERROR(INDEX('職人マスタ'!$D$5:$D$34,MATCH(D470,'職人マスタ'!$A$5:$A$34,0)),0))</f>
        <v/>
      </c>
      <c r="J470" s="15">
        <f>IF(D470="","",N(E470)*N(H470)+N(F470)*N(I470))</f>
        <v/>
      </c>
    </row>
    <row r="471">
      <c r="A471" s="12" t="n"/>
      <c r="B471" s="9" t="n"/>
      <c r="C471" s="9" t="n"/>
      <c r="D471" s="9" t="n"/>
      <c r="E471" s="13" t="n"/>
      <c r="F471" s="13" t="n"/>
      <c r="G471" s="14">
        <f>IF(D471="","",IFERROR(INDEX('職人マスタ'!$B$5:$B$34,MATCH(D471,'職人マスタ'!$A$5:$A$34,0)),"未登録"))</f>
        <v/>
      </c>
      <c r="H471" s="15">
        <f>IF(D471="","",IFERROR(INDEX('職人マスタ'!$C$5:$C$34,MATCH(D471,'職人マスタ'!$A$5:$A$34,0)),0))</f>
        <v/>
      </c>
      <c r="I471" s="15">
        <f>IF(D471="","",IFERROR(INDEX('職人マスタ'!$D$5:$D$34,MATCH(D471,'職人マスタ'!$A$5:$A$34,0)),0))</f>
        <v/>
      </c>
      <c r="J471" s="15">
        <f>IF(D471="","",N(E471)*N(H471)+N(F471)*N(I471))</f>
        <v/>
      </c>
    </row>
    <row r="472">
      <c r="A472" s="12" t="n"/>
      <c r="B472" s="9" t="n"/>
      <c r="C472" s="9" t="n"/>
      <c r="D472" s="9" t="n"/>
      <c r="E472" s="13" t="n"/>
      <c r="F472" s="13" t="n"/>
      <c r="G472" s="14">
        <f>IF(D472="","",IFERROR(INDEX('職人マスタ'!$B$5:$B$34,MATCH(D472,'職人マスタ'!$A$5:$A$34,0)),"未登録"))</f>
        <v/>
      </c>
      <c r="H472" s="15">
        <f>IF(D472="","",IFERROR(INDEX('職人マスタ'!$C$5:$C$34,MATCH(D472,'職人マスタ'!$A$5:$A$34,0)),0))</f>
        <v/>
      </c>
      <c r="I472" s="15">
        <f>IF(D472="","",IFERROR(INDEX('職人マスタ'!$D$5:$D$34,MATCH(D472,'職人マスタ'!$A$5:$A$34,0)),0))</f>
        <v/>
      </c>
      <c r="J472" s="15">
        <f>IF(D472="","",N(E472)*N(H472)+N(F472)*N(I472))</f>
        <v/>
      </c>
    </row>
    <row r="473">
      <c r="A473" s="12" t="n"/>
      <c r="B473" s="9" t="n"/>
      <c r="C473" s="9" t="n"/>
      <c r="D473" s="9" t="n"/>
      <c r="E473" s="13" t="n"/>
      <c r="F473" s="13" t="n"/>
      <c r="G473" s="14">
        <f>IF(D473="","",IFERROR(INDEX('職人マスタ'!$B$5:$B$34,MATCH(D473,'職人マスタ'!$A$5:$A$34,0)),"未登録"))</f>
        <v/>
      </c>
      <c r="H473" s="15">
        <f>IF(D473="","",IFERROR(INDEX('職人マスタ'!$C$5:$C$34,MATCH(D473,'職人マスタ'!$A$5:$A$34,0)),0))</f>
        <v/>
      </c>
      <c r="I473" s="15">
        <f>IF(D473="","",IFERROR(INDEX('職人マスタ'!$D$5:$D$34,MATCH(D473,'職人マスタ'!$A$5:$A$34,0)),0))</f>
        <v/>
      </c>
      <c r="J473" s="15">
        <f>IF(D473="","",N(E473)*N(H473)+N(F473)*N(I473))</f>
        <v/>
      </c>
    </row>
    <row r="474">
      <c r="A474" s="12" t="n"/>
      <c r="B474" s="9" t="n"/>
      <c r="C474" s="9" t="n"/>
      <c r="D474" s="9" t="n"/>
      <c r="E474" s="13" t="n"/>
      <c r="F474" s="13" t="n"/>
      <c r="G474" s="14">
        <f>IF(D474="","",IFERROR(INDEX('職人マスタ'!$B$5:$B$34,MATCH(D474,'職人マスタ'!$A$5:$A$34,0)),"未登録"))</f>
        <v/>
      </c>
      <c r="H474" s="15">
        <f>IF(D474="","",IFERROR(INDEX('職人マスタ'!$C$5:$C$34,MATCH(D474,'職人マスタ'!$A$5:$A$34,0)),0))</f>
        <v/>
      </c>
      <c r="I474" s="15">
        <f>IF(D474="","",IFERROR(INDEX('職人マスタ'!$D$5:$D$34,MATCH(D474,'職人マスタ'!$A$5:$A$34,0)),0))</f>
        <v/>
      </c>
      <c r="J474" s="15">
        <f>IF(D474="","",N(E474)*N(H474)+N(F474)*N(I474))</f>
        <v/>
      </c>
    </row>
    <row r="475">
      <c r="A475" s="12" t="n"/>
      <c r="B475" s="9" t="n"/>
      <c r="C475" s="9" t="n"/>
      <c r="D475" s="9" t="n"/>
      <c r="E475" s="13" t="n"/>
      <c r="F475" s="13" t="n"/>
      <c r="G475" s="14">
        <f>IF(D475="","",IFERROR(INDEX('職人マスタ'!$B$5:$B$34,MATCH(D475,'職人マスタ'!$A$5:$A$34,0)),"未登録"))</f>
        <v/>
      </c>
      <c r="H475" s="15">
        <f>IF(D475="","",IFERROR(INDEX('職人マスタ'!$C$5:$C$34,MATCH(D475,'職人マスタ'!$A$5:$A$34,0)),0))</f>
        <v/>
      </c>
      <c r="I475" s="15">
        <f>IF(D475="","",IFERROR(INDEX('職人マスタ'!$D$5:$D$34,MATCH(D475,'職人マスタ'!$A$5:$A$34,0)),0))</f>
        <v/>
      </c>
      <c r="J475" s="15">
        <f>IF(D475="","",N(E475)*N(H475)+N(F475)*N(I475))</f>
        <v/>
      </c>
    </row>
    <row r="476">
      <c r="A476" s="12" t="n"/>
      <c r="B476" s="9" t="n"/>
      <c r="C476" s="9" t="n"/>
      <c r="D476" s="9" t="n"/>
      <c r="E476" s="13" t="n"/>
      <c r="F476" s="13" t="n"/>
      <c r="G476" s="14">
        <f>IF(D476="","",IFERROR(INDEX('職人マスタ'!$B$5:$B$34,MATCH(D476,'職人マスタ'!$A$5:$A$34,0)),"未登録"))</f>
        <v/>
      </c>
      <c r="H476" s="15">
        <f>IF(D476="","",IFERROR(INDEX('職人マスタ'!$C$5:$C$34,MATCH(D476,'職人マスタ'!$A$5:$A$34,0)),0))</f>
        <v/>
      </c>
      <c r="I476" s="15">
        <f>IF(D476="","",IFERROR(INDEX('職人マスタ'!$D$5:$D$34,MATCH(D476,'職人マスタ'!$A$5:$A$34,0)),0))</f>
        <v/>
      </c>
      <c r="J476" s="15">
        <f>IF(D476="","",N(E476)*N(H476)+N(F476)*N(I476))</f>
        <v/>
      </c>
    </row>
    <row r="477">
      <c r="A477" s="12" t="n"/>
      <c r="B477" s="9" t="n"/>
      <c r="C477" s="9" t="n"/>
      <c r="D477" s="9" t="n"/>
      <c r="E477" s="13" t="n"/>
      <c r="F477" s="13" t="n"/>
      <c r="G477" s="14">
        <f>IF(D477="","",IFERROR(INDEX('職人マスタ'!$B$5:$B$34,MATCH(D477,'職人マスタ'!$A$5:$A$34,0)),"未登録"))</f>
        <v/>
      </c>
      <c r="H477" s="15">
        <f>IF(D477="","",IFERROR(INDEX('職人マスタ'!$C$5:$C$34,MATCH(D477,'職人マスタ'!$A$5:$A$34,0)),0))</f>
        <v/>
      </c>
      <c r="I477" s="15">
        <f>IF(D477="","",IFERROR(INDEX('職人マスタ'!$D$5:$D$34,MATCH(D477,'職人マスタ'!$A$5:$A$34,0)),0))</f>
        <v/>
      </c>
      <c r="J477" s="15">
        <f>IF(D477="","",N(E477)*N(H477)+N(F477)*N(I477))</f>
        <v/>
      </c>
    </row>
    <row r="478">
      <c r="A478" s="12" t="n"/>
      <c r="B478" s="9" t="n"/>
      <c r="C478" s="9" t="n"/>
      <c r="D478" s="9" t="n"/>
      <c r="E478" s="13" t="n"/>
      <c r="F478" s="13" t="n"/>
      <c r="G478" s="14">
        <f>IF(D478="","",IFERROR(INDEX('職人マスタ'!$B$5:$B$34,MATCH(D478,'職人マスタ'!$A$5:$A$34,0)),"未登録"))</f>
        <v/>
      </c>
      <c r="H478" s="15">
        <f>IF(D478="","",IFERROR(INDEX('職人マスタ'!$C$5:$C$34,MATCH(D478,'職人マスタ'!$A$5:$A$34,0)),0))</f>
        <v/>
      </c>
      <c r="I478" s="15">
        <f>IF(D478="","",IFERROR(INDEX('職人マスタ'!$D$5:$D$34,MATCH(D478,'職人マスタ'!$A$5:$A$34,0)),0))</f>
        <v/>
      </c>
      <c r="J478" s="15">
        <f>IF(D478="","",N(E478)*N(H478)+N(F478)*N(I478))</f>
        <v/>
      </c>
    </row>
    <row r="479">
      <c r="A479" s="12" t="n"/>
      <c r="B479" s="9" t="n"/>
      <c r="C479" s="9" t="n"/>
      <c r="D479" s="9" t="n"/>
      <c r="E479" s="13" t="n"/>
      <c r="F479" s="13" t="n"/>
      <c r="G479" s="14">
        <f>IF(D479="","",IFERROR(INDEX('職人マスタ'!$B$5:$B$34,MATCH(D479,'職人マスタ'!$A$5:$A$34,0)),"未登録"))</f>
        <v/>
      </c>
      <c r="H479" s="15">
        <f>IF(D479="","",IFERROR(INDEX('職人マスタ'!$C$5:$C$34,MATCH(D479,'職人マスタ'!$A$5:$A$34,0)),0))</f>
        <v/>
      </c>
      <c r="I479" s="15">
        <f>IF(D479="","",IFERROR(INDEX('職人マスタ'!$D$5:$D$34,MATCH(D479,'職人マスタ'!$A$5:$A$34,0)),0))</f>
        <v/>
      </c>
      <c r="J479" s="15">
        <f>IF(D479="","",N(E479)*N(H479)+N(F479)*N(I479))</f>
        <v/>
      </c>
    </row>
    <row r="480">
      <c r="A480" s="12" t="n"/>
      <c r="B480" s="9" t="n"/>
      <c r="C480" s="9" t="n"/>
      <c r="D480" s="9" t="n"/>
      <c r="E480" s="13" t="n"/>
      <c r="F480" s="13" t="n"/>
      <c r="G480" s="14">
        <f>IF(D480="","",IFERROR(INDEX('職人マスタ'!$B$5:$B$34,MATCH(D480,'職人マスタ'!$A$5:$A$34,0)),"未登録"))</f>
        <v/>
      </c>
      <c r="H480" s="15">
        <f>IF(D480="","",IFERROR(INDEX('職人マスタ'!$C$5:$C$34,MATCH(D480,'職人マスタ'!$A$5:$A$34,0)),0))</f>
        <v/>
      </c>
      <c r="I480" s="15">
        <f>IF(D480="","",IFERROR(INDEX('職人マスタ'!$D$5:$D$34,MATCH(D480,'職人マスタ'!$A$5:$A$34,0)),0))</f>
        <v/>
      </c>
      <c r="J480" s="15">
        <f>IF(D480="","",N(E480)*N(H480)+N(F480)*N(I480))</f>
        <v/>
      </c>
    </row>
    <row r="481">
      <c r="A481" s="12" t="n"/>
      <c r="B481" s="9" t="n"/>
      <c r="C481" s="9" t="n"/>
      <c r="D481" s="9" t="n"/>
      <c r="E481" s="13" t="n"/>
      <c r="F481" s="13" t="n"/>
      <c r="G481" s="14">
        <f>IF(D481="","",IFERROR(INDEX('職人マスタ'!$B$5:$B$34,MATCH(D481,'職人マスタ'!$A$5:$A$34,0)),"未登録"))</f>
        <v/>
      </c>
      <c r="H481" s="15">
        <f>IF(D481="","",IFERROR(INDEX('職人マスタ'!$C$5:$C$34,MATCH(D481,'職人マスタ'!$A$5:$A$34,0)),0))</f>
        <v/>
      </c>
      <c r="I481" s="15">
        <f>IF(D481="","",IFERROR(INDEX('職人マスタ'!$D$5:$D$34,MATCH(D481,'職人マスタ'!$A$5:$A$34,0)),0))</f>
        <v/>
      </c>
      <c r="J481" s="15">
        <f>IF(D481="","",N(E481)*N(H481)+N(F481)*N(I481))</f>
        <v/>
      </c>
    </row>
    <row r="482">
      <c r="A482" s="12" t="n"/>
      <c r="B482" s="9" t="n"/>
      <c r="C482" s="9" t="n"/>
      <c r="D482" s="9" t="n"/>
      <c r="E482" s="13" t="n"/>
      <c r="F482" s="13" t="n"/>
      <c r="G482" s="14">
        <f>IF(D482="","",IFERROR(INDEX('職人マスタ'!$B$5:$B$34,MATCH(D482,'職人マスタ'!$A$5:$A$34,0)),"未登録"))</f>
        <v/>
      </c>
      <c r="H482" s="15">
        <f>IF(D482="","",IFERROR(INDEX('職人マスタ'!$C$5:$C$34,MATCH(D482,'職人マスタ'!$A$5:$A$34,0)),0))</f>
        <v/>
      </c>
      <c r="I482" s="15">
        <f>IF(D482="","",IFERROR(INDEX('職人マスタ'!$D$5:$D$34,MATCH(D482,'職人マスタ'!$A$5:$A$34,0)),0))</f>
        <v/>
      </c>
      <c r="J482" s="15">
        <f>IF(D482="","",N(E482)*N(H482)+N(F482)*N(I482))</f>
        <v/>
      </c>
    </row>
    <row r="483">
      <c r="A483" s="12" t="n"/>
      <c r="B483" s="9" t="n"/>
      <c r="C483" s="9" t="n"/>
      <c r="D483" s="9" t="n"/>
      <c r="E483" s="13" t="n"/>
      <c r="F483" s="13" t="n"/>
      <c r="G483" s="14">
        <f>IF(D483="","",IFERROR(INDEX('職人マスタ'!$B$5:$B$34,MATCH(D483,'職人マスタ'!$A$5:$A$34,0)),"未登録"))</f>
        <v/>
      </c>
      <c r="H483" s="15">
        <f>IF(D483="","",IFERROR(INDEX('職人マスタ'!$C$5:$C$34,MATCH(D483,'職人マスタ'!$A$5:$A$34,0)),0))</f>
        <v/>
      </c>
      <c r="I483" s="15">
        <f>IF(D483="","",IFERROR(INDEX('職人マスタ'!$D$5:$D$34,MATCH(D483,'職人マスタ'!$A$5:$A$34,0)),0))</f>
        <v/>
      </c>
      <c r="J483" s="15">
        <f>IF(D483="","",N(E483)*N(H483)+N(F483)*N(I483))</f>
        <v/>
      </c>
    </row>
    <row r="484">
      <c r="A484" s="12" t="n"/>
      <c r="B484" s="9" t="n"/>
      <c r="C484" s="9" t="n"/>
      <c r="D484" s="9" t="n"/>
      <c r="E484" s="13" t="n"/>
      <c r="F484" s="13" t="n"/>
      <c r="G484" s="14">
        <f>IF(D484="","",IFERROR(INDEX('職人マスタ'!$B$5:$B$34,MATCH(D484,'職人マスタ'!$A$5:$A$34,0)),"未登録"))</f>
        <v/>
      </c>
      <c r="H484" s="15">
        <f>IF(D484="","",IFERROR(INDEX('職人マスタ'!$C$5:$C$34,MATCH(D484,'職人マスタ'!$A$5:$A$34,0)),0))</f>
        <v/>
      </c>
      <c r="I484" s="15">
        <f>IF(D484="","",IFERROR(INDEX('職人マスタ'!$D$5:$D$34,MATCH(D484,'職人マスタ'!$A$5:$A$34,0)),0))</f>
        <v/>
      </c>
      <c r="J484" s="15">
        <f>IF(D484="","",N(E484)*N(H484)+N(F484)*N(I484))</f>
        <v/>
      </c>
    </row>
    <row r="485">
      <c r="A485" s="12" t="n"/>
      <c r="B485" s="9" t="n"/>
      <c r="C485" s="9" t="n"/>
      <c r="D485" s="9" t="n"/>
      <c r="E485" s="13" t="n"/>
      <c r="F485" s="13" t="n"/>
      <c r="G485" s="14">
        <f>IF(D485="","",IFERROR(INDEX('職人マスタ'!$B$5:$B$34,MATCH(D485,'職人マスタ'!$A$5:$A$34,0)),"未登録"))</f>
        <v/>
      </c>
      <c r="H485" s="15">
        <f>IF(D485="","",IFERROR(INDEX('職人マスタ'!$C$5:$C$34,MATCH(D485,'職人マスタ'!$A$5:$A$34,0)),0))</f>
        <v/>
      </c>
      <c r="I485" s="15">
        <f>IF(D485="","",IFERROR(INDEX('職人マスタ'!$D$5:$D$34,MATCH(D485,'職人マスタ'!$A$5:$A$34,0)),0))</f>
        <v/>
      </c>
      <c r="J485" s="15">
        <f>IF(D485="","",N(E485)*N(H485)+N(F485)*N(I485))</f>
        <v/>
      </c>
    </row>
    <row r="486">
      <c r="A486" s="12" t="n"/>
      <c r="B486" s="9" t="n"/>
      <c r="C486" s="9" t="n"/>
      <c r="D486" s="9" t="n"/>
      <c r="E486" s="13" t="n"/>
      <c r="F486" s="13" t="n"/>
      <c r="G486" s="14">
        <f>IF(D486="","",IFERROR(INDEX('職人マスタ'!$B$5:$B$34,MATCH(D486,'職人マスタ'!$A$5:$A$34,0)),"未登録"))</f>
        <v/>
      </c>
      <c r="H486" s="15">
        <f>IF(D486="","",IFERROR(INDEX('職人マスタ'!$C$5:$C$34,MATCH(D486,'職人マスタ'!$A$5:$A$34,0)),0))</f>
        <v/>
      </c>
      <c r="I486" s="15">
        <f>IF(D486="","",IFERROR(INDEX('職人マスタ'!$D$5:$D$34,MATCH(D486,'職人マスタ'!$A$5:$A$34,0)),0))</f>
        <v/>
      </c>
      <c r="J486" s="15">
        <f>IF(D486="","",N(E486)*N(H486)+N(F486)*N(I486))</f>
        <v/>
      </c>
    </row>
    <row r="487">
      <c r="A487" s="12" t="n"/>
      <c r="B487" s="9" t="n"/>
      <c r="C487" s="9" t="n"/>
      <c r="D487" s="9" t="n"/>
      <c r="E487" s="13" t="n"/>
      <c r="F487" s="13" t="n"/>
      <c r="G487" s="14">
        <f>IF(D487="","",IFERROR(INDEX('職人マスタ'!$B$5:$B$34,MATCH(D487,'職人マスタ'!$A$5:$A$34,0)),"未登録"))</f>
        <v/>
      </c>
      <c r="H487" s="15">
        <f>IF(D487="","",IFERROR(INDEX('職人マスタ'!$C$5:$C$34,MATCH(D487,'職人マスタ'!$A$5:$A$34,0)),0))</f>
        <v/>
      </c>
      <c r="I487" s="15">
        <f>IF(D487="","",IFERROR(INDEX('職人マスタ'!$D$5:$D$34,MATCH(D487,'職人マスタ'!$A$5:$A$34,0)),0))</f>
        <v/>
      </c>
      <c r="J487" s="15">
        <f>IF(D487="","",N(E487)*N(H487)+N(F487)*N(I487))</f>
        <v/>
      </c>
    </row>
    <row r="488">
      <c r="A488" s="12" t="n"/>
      <c r="B488" s="9" t="n"/>
      <c r="C488" s="9" t="n"/>
      <c r="D488" s="9" t="n"/>
      <c r="E488" s="13" t="n"/>
      <c r="F488" s="13" t="n"/>
      <c r="G488" s="14">
        <f>IF(D488="","",IFERROR(INDEX('職人マスタ'!$B$5:$B$34,MATCH(D488,'職人マスタ'!$A$5:$A$34,0)),"未登録"))</f>
        <v/>
      </c>
      <c r="H488" s="15">
        <f>IF(D488="","",IFERROR(INDEX('職人マスタ'!$C$5:$C$34,MATCH(D488,'職人マスタ'!$A$5:$A$34,0)),0))</f>
        <v/>
      </c>
      <c r="I488" s="15">
        <f>IF(D488="","",IFERROR(INDEX('職人マスタ'!$D$5:$D$34,MATCH(D488,'職人マスタ'!$A$5:$A$34,0)),0))</f>
        <v/>
      </c>
      <c r="J488" s="15">
        <f>IF(D488="","",N(E488)*N(H488)+N(F488)*N(I488))</f>
        <v/>
      </c>
    </row>
    <row r="489">
      <c r="A489" s="12" t="n"/>
      <c r="B489" s="9" t="n"/>
      <c r="C489" s="9" t="n"/>
      <c r="D489" s="9" t="n"/>
      <c r="E489" s="13" t="n"/>
      <c r="F489" s="13" t="n"/>
      <c r="G489" s="14">
        <f>IF(D489="","",IFERROR(INDEX('職人マスタ'!$B$5:$B$34,MATCH(D489,'職人マスタ'!$A$5:$A$34,0)),"未登録"))</f>
        <v/>
      </c>
      <c r="H489" s="15">
        <f>IF(D489="","",IFERROR(INDEX('職人マスタ'!$C$5:$C$34,MATCH(D489,'職人マスタ'!$A$5:$A$34,0)),0))</f>
        <v/>
      </c>
      <c r="I489" s="15">
        <f>IF(D489="","",IFERROR(INDEX('職人マスタ'!$D$5:$D$34,MATCH(D489,'職人マスタ'!$A$5:$A$34,0)),0))</f>
        <v/>
      </c>
      <c r="J489" s="15">
        <f>IF(D489="","",N(E489)*N(H489)+N(F489)*N(I489))</f>
        <v/>
      </c>
    </row>
    <row r="490">
      <c r="A490" s="12" t="n"/>
      <c r="B490" s="9" t="n"/>
      <c r="C490" s="9" t="n"/>
      <c r="D490" s="9" t="n"/>
      <c r="E490" s="13" t="n"/>
      <c r="F490" s="13" t="n"/>
      <c r="G490" s="14">
        <f>IF(D490="","",IFERROR(INDEX('職人マスタ'!$B$5:$B$34,MATCH(D490,'職人マスタ'!$A$5:$A$34,0)),"未登録"))</f>
        <v/>
      </c>
      <c r="H490" s="15">
        <f>IF(D490="","",IFERROR(INDEX('職人マスタ'!$C$5:$C$34,MATCH(D490,'職人マスタ'!$A$5:$A$34,0)),0))</f>
        <v/>
      </c>
      <c r="I490" s="15">
        <f>IF(D490="","",IFERROR(INDEX('職人マスタ'!$D$5:$D$34,MATCH(D490,'職人マスタ'!$A$5:$A$34,0)),0))</f>
        <v/>
      </c>
      <c r="J490" s="15">
        <f>IF(D490="","",N(E490)*N(H490)+N(F490)*N(I490))</f>
        <v/>
      </c>
    </row>
    <row r="491">
      <c r="A491" s="12" t="n"/>
      <c r="B491" s="9" t="n"/>
      <c r="C491" s="9" t="n"/>
      <c r="D491" s="9" t="n"/>
      <c r="E491" s="13" t="n"/>
      <c r="F491" s="13" t="n"/>
      <c r="G491" s="14">
        <f>IF(D491="","",IFERROR(INDEX('職人マスタ'!$B$5:$B$34,MATCH(D491,'職人マスタ'!$A$5:$A$34,0)),"未登録"))</f>
        <v/>
      </c>
      <c r="H491" s="15">
        <f>IF(D491="","",IFERROR(INDEX('職人マスタ'!$C$5:$C$34,MATCH(D491,'職人マスタ'!$A$5:$A$34,0)),0))</f>
        <v/>
      </c>
      <c r="I491" s="15">
        <f>IF(D491="","",IFERROR(INDEX('職人マスタ'!$D$5:$D$34,MATCH(D491,'職人マスタ'!$A$5:$A$34,0)),0))</f>
        <v/>
      </c>
      <c r="J491" s="15">
        <f>IF(D491="","",N(E491)*N(H491)+N(F491)*N(I491))</f>
        <v/>
      </c>
    </row>
    <row r="492">
      <c r="A492" s="12" t="n"/>
      <c r="B492" s="9" t="n"/>
      <c r="C492" s="9" t="n"/>
      <c r="D492" s="9" t="n"/>
      <c r="E492" s="13" t="n"/>
      <c r="F492" s="13" t="n"/>
      <c r="G492" s="14">
        <f>IF(D492="","",IFERROR(INDEX('職人マスタ'!$B$5:$B$34,MATCH(D492,'職人マスタ'!$A$5:$A$34,0)),"未登録"))</f>
        <v/>
      </c>
      <c r="H492" s="15">
        <f>IF(D492="","",IFERROR(INDEX('職人マスタ'!$C$5:$C$34,MATCH(D492,'職人マスタ'!$A$5:$A$34,0)),0))</f>
        <v/>
      </c>
      <c r="I492" s="15">
        <f>IF(D492="","",IFERROR(INDEX('職人マスタ'!$D$5:$D$34,MATCH(D492,'職人マスタ'!$A$5:$A$34,0)),0))</f>
        <v/>
      </c>
      <c r="J492" s="15">
        <f>IF(D492="","",N(E492)*N(H492)+N(F492)*N(I492))</f>
        <v/>
      </c>
    </row>
    <row r="493">
      <c r="A493" s="12" t="n"/>
      <c r="B493" s="9" t="n"/>
      <c r="C493" s="9" t="n"/>
      <c r="D493" s="9" t="n"/>
      <c r="E493" s="13" t="n"/>
      <c r="F493" s="13" t="n"/>
      <c r="G493" s="14">
        <f>IF(D493="","",IFERROR(INDEX('職人マスタ'!$B$5:$B$34,MATCH(D493,'職人マスタ'!$A$5:$A$34,0)),"未登録"))</f>
        <v/>
      </c>
      <c r="H493" s="15">
        <f>IF(D493="","",IFERROR(INDEX('職人マスタ'!$C$5:$C$34,MATCH(D493,'職人マスタ'!$A$5:$A$34,0)),0))</f>
        <v/>
      </c>
      <c r="I493" s="15">
        <f>IF(D493="","",IFERROR(INDEX('職人マスタ'!$D$5:$D$34,MATCH(D493,'職人マスタ'!$A$5:$A$34,0)),0))</f>
        <v/>
      </c>
      <c r="J493" s="15">
        <f>IF(D493="","",N(E493)*N(H493)+N(F493)*N(I493))</f>
        <v/>
      </c>
    </row>
    <row r="494">
      <c r="A494" s="12" t="n"/>
      <c r="B494" s="9" t="n"/>
      <c r="C494" s="9" t="n"/>
      <c r="D494" s="9" t="n"/>
      <c r="E494" s="13" t="n"/>
      <c r="F494" s="13" t="n"/>
      <c r="G494" s="14">
        <f>IF(D494="","",IFERROR(INDEX('職人マスタ'!$B$5:$B$34,MATCH(D494,'職人マスタ'!$A$5:$A$34,0)),"未登録"))</f>
        <v/>
      </c>
      <c r="H494" s="15">
        <f>IF(D494="","",IFERROR(INDEX('職人マスタ'!$C$5:$C$34,MATCH(D494,'職人マスタ'!$A$5:$A$34,0)),0))</f>
        <v/>
      </c>
      <c r="I494" s="15">
        <f>IF(D494="","",IFERROR(INDEX('職人マスタ'!$D$5:$D$34,MATCH(D494,'職人マスタ'!$A$5:$A$34,0)),0))</f>
        <v/>
      </c>
      <c r="J494" s="15">
        <f>IF(D494="","",N(E494)*N(H494)+N(F494)*N(I494))</f>
        <v/>
      </c>
    </row>
    <row r="495">
      <c r="A495" s="12" t="n"/>
      <c r="B495" s="9" t="n"/>
      <c r="C495" s="9" t="n"/>
      <c r="D495" s="9" t="n"/>
      <c r="E495" s="13" t="n"/>
      <c r="F495" s="13" t="n"/>
      <c r="G495" s="14">
        <f>IF(D495="","",IFERROR(INDEX('職人マスタ'!$B$5:$B$34,MATCH(D495,'職人マスタ'!$A$5:$A$34,0)),"未登録"))</f>
        <v/>
      </c>
      <c r="H495" s="15">
        <f>IF(D495="","",IFERROR(INDEX('職人マスタ'!$C$5:$C$34,MATCH(D495,'職人マスタ'!$A$5:$A$34,0)),0))</f>
        <v/>
      </c>
      <c r="I495" s="15">
        <f>IF(D495="","",IFERROR(INDEX('職人マスタ'!$D$5:$D$34,MATCH(D495,'職人マスタ'!$A$5:$A$34,0)),0))</f>
        <v/>
      </c>
      <c r="J495" s="15">
        <f>IF(D495="","",N(E495)*N(H495)+N(F495)*N(I495))</f>
        <v/>
      </c>
    </row>
    <row r="496">
      <c r="A496" s="12" t="n"/>
      <c r="B496" s="9" t="n"/>
      <c r="C496" s="9" t="n"/>
      <c r="D496" s="9" t="n"/>
      <c r="E496" s="13" t="n"/>
      <c r="F496" s="13" t="n"/>
      <c r="G496" s="14">
        <f>IF(D496="","",IFERROR(INDEX('職人マスタ'!$B$5:$B$34,MATCH(D496,'職人マスタ'!$A$5:$A$34,0)),"未登録"))</f>
        <v/>
      </c>
      <c r="H496" s="15">
        <f>IF(D496="","",IFERROR(INDEX('職人マスタ'!$C$5:$C$34,MATCH(D496,'職人マスタ'!$A$5:$A$34,0)),0))</f>
        <v/>
      </c>
      <c r="I496" s="15">
        <f>IF(D496="","",IFERROR(INDEX('職人マスタ'!$D$5:$D$34,MATCH(D496,'職人マスタ'!$A$5:$A$34,0)),0))</f>
        <v/>
      </c>
      <c r="J496" s="15">
        <f>IF(D496="","",N(E496)*N(H496)+N(F496)*N(I496))</f>
        <v/>
      </c>
    </row>
    <row r="497">
      <c r="A497" s="12" t="n"/>
      <c r="B497" s="9" t="n"/>
      <c r="C497" s="9" t="n"/>
      <c r="D497" s="9" t="n"/>
      <c r="E497" s="13" t="n"/>
      <c r="F497" s="13" t="n"/>
      <c r="G497" s="14">
        <f>IF(D497="","",IFERROR(INDEX('職人マスタ'!$B$5:$B$34,MATCH(D497,'職人マスタ'!$A$5:$A$34,0)),"未登録"))</f>
        <v/>
      </c>
      <c r="H497" s="15">
        <f>IF(D497="","",IFERROR(INDEX('職人マスタ'!$C$5:$C$34,MATCH(D497,'職人マスタ'!$A$5:$A$34,0)),0))</f>
        <v/>
      </c>
      <c r="I497" s="15">
        <f>IF(D497="","",IFERROR(INDEX('職人マスタ'!$D$5:$D$34,MATCH(D497,'職人マスタ'!$A$5:$A$34,0)),0))</f>
        <v/>
      </c>
      <c r="J497" s="15">
        <f>IF(D497="","",N(E497)*N(H497)+N(F497)*N(I497))</f>
        <v/>
      </c>
    </row>
    <row r="498">
      <c r="A498" s="12" t="n"/>
      <c r="B498" s="9" t="n"/>
      <c r="C498" s="9" t="n"/>
      <c r="D498" s="9" t="n"/>
      <c r="E498" s="13" t="n"/>
      <c r="F498" s="13" t="n"/>
      <c r="G498" s="14">
        <f>IF(D498="","",IFERROR(INDEX('職人マスタ'!$B$5:$B$34,MATCH(D498,'職人マスタ'!$A$5:$A$34,0)),"未登録"))</f>
        <v/>
      </c>
      <c r="H498" s="15">
        <f>IF(D498="","",IFERROR(INDEX('職人マスタ'!$C$5:$C$34,MATCH(D498,'職人マスタ'!$A$5:$A$34,0)),0))</f>
        <v/>
      </c>
      <c r="I498" s="15">
        <f>IF(D498="","",IFERROR(INDEX('職人マスタ'!$D$5:$D$34,MATCH(D498,'職人マスタ'!$A$5:$A$34,0)),0))</f>
        <v/>
      </c>
      <c r="J498" s="15">
        <f>IF(D498="","",N(E498)*N(H498)+N(F498)*N(I498))</f>
        <v/>
      </c>
    </row>
    <row r="499">
      <c r="A499" s="12" t="n"/>
      <c r="B499" s="9" t="n"/>
      <c r="C499" s="9" t="n"/>
      <c r="D499" s="9" t="n"/>
      <c r="E499" s="13" t="n"/>
      <c r="F499" s="13" t="n"/>
      <c r="G499" s="14">
        <f>IF(D499="","",IFERROR(INDEX('職人マスタ'!$B$5:$B$34,MATCH(D499,'職人マスタ'!$A$5:$A$34,0)),"未登録"))</f>
        <v/>
      </c>
      <c r="H499" s="15">
        <f>IF(D499="","",IFERROR(INDEX('職人マスタ'!$C$5:$C$34,MATCH(D499,'職人マスタ'!$A$5:$A$34,0)),0))</f>
        <v/>
      </c>
      <c r="I499" s="15">
        <f>IF(D499="","",IFERROR(INDEX('職人マスタ'!$D$5:$D$34,MATCH(D499,'職人マスタ'!$A$5:$A$34,0)),0))</f>
        <v/>
      </c>
      <c r="J499" s="15">
        <f>IF(D499="","",N(E499)*N(H499)+N(F499)*N(I499))</f>
        <v/>
      </c>
    </row>
    <row r="500">
      <c r="A500" s="12" t="n"/>
      <c r="B500" s="9" t="n"/>
      <c r="C500" s="9" t="n"/>
      <c r="D500" s="9" t="n"/>
      <c r="E500" s="13" t="n"/>
      <c r="F500" s="13" t="n"/>
      <c r="G500" s="14">
        <f>IF(D500="","",IFERROR(INDEX('職人マスタ'!$B$5:$B$34,MATCH(D500,'職人マスタ'!$A$5:$A$34,0)),"未登録"))</f>
        <v/>
      </c>
      <c r="H500" s="15">
        <f>IF(D500="","",IFERROR(INDEX('職人マスタ'!$C$5:$C$34,MATCH(D500,'職人マスタ'!$A$5:$A$34,0)),0))</f>
        <v/>
      </c>
      <c r="I500" s="15">
        <f>IF(D500="","",IFERROR(INDEX('職人マスタ'!$D$5:$D$34,MATCH(D500,'職人マスタ'!$A$5:$A$34,0)),0))</f>
        <v/>
      </c>
      <c r="J500" s="15">
        <f>IF(D500="","",N(E500)*N(H500)+N(F500)*N(I500))</f>
        <v/>
      </c>
    </row>
    <row r="501">
      <c r="A501" s="12" t="n"/>
      <c r="B501" s="9" t="n"/>
      <c r="C501" s="9" t="n"/>
      <c r="D501" s="9" t="n"/>
      <c r="E501" s="13" t="n"/>
      <c r="F501" s="13" t="n"/>
      <c r="G501" s="14">
        <f>IF(D501="","",IFERROR(INDEX('職人マスタ'!$B$5:$B$34,MATCH(D501,'職人マスタ'!$A$5:$A$34,0)),"未登録"))</f>
        <v/>
      </c>
      <c r="H501" s="15">
        <f>IF(D501="","",IFERROR(INDEX('職人マスタ'!$C$5:$C$34,MATCH(D501,'職人マスタ'!$A$5:$A$34,0)),0))</f>
        <v/>
      </c>
      <c r="I501" s="15">
        <f>IF(D501="","",IFERROR(INDEX('職人マスタ'!$D$5:$D$34,MATCH(D501,'職人マスタ'!$A$5:$A$34,0)),0))</f>
        <v/>
      </c>
      <c r="J501" s="15">
        <f>IF(D501="","",N(E501)*N(H501)+N(F501)*N(I501))</f>
        <v/>
      </c>
    </row>
    <row r="502">
      <c r="A502" s="12" t="n"/>
      <c r="B502" s="9" t="n"/>
      <c r="C502" s="9" t="n"/>
      <c r="D502" s="9" t="n"/>
      <c r="E502" s="13" t="n"/>
      <c r="F502" s="13" t="n"/>
      <c r="G502" s="14">
        <f>IF(D502="","",IFERROR(INDEX('職人マスタ'!$B$5:$B$34,MATCH(D502,'職人マスタ'!$A$5:$A$34,0)),"未登録"))</f>
        <v/>
      </c>
      <c r="H502" s="15">
        <f>IF(D502="","",IFERROR(INDEX('職人マスタ'!$C$5:$C$34,MATCH(D502,'職人マスタ'!$A$5:$A$34,0)),0))</f>
        <v/>
      </c>
      <c r="I502" s="15">
        <f>IF(D502="","",IFERROR(INDEX('職人マスタ'!$D$5:$D$34,MATCH(D502,'職人マスタ'!$A$5:$A$34,0)),0))</f>
        <v/>
      </c>
      <c r="J502" s="15">
        <f>IF(D502="","",N(E502)*N(H502)+N(F502)*N(I502))</f>
        <v/>
      </c>
    </row>
    <row r="503">
      <c r="A503" s="12" t="n"/>
      <c r="B503" s="9" t="n"/>
      <c r="C503" s="9" t="n"/>
      <c r="D503" s="9" t="n"/>
      <c r="E503" s="13" t="n"/>
      <c r="F503" s="13" t="n"/>
      <c r="G503" s="14">
        <f>IF(D503="","",IFERROR(INDEX('職人マスタ'!$B$5:$B$34,MATCH(D503,'職人マスタ'!$A$5:$A$34,0)),"未登録"))</f>
        <v/>
      </c>
      <c r="H503" s="15">
        <f>IF(D503="","",IFERROR(INDEX('職人マスタ'!$C$5:$C$34,MATCH(D503,'職人マスタ'!$A$5:$A$34,0)),0))</f>
        <v/>
      </c>
      <c r="I503" s="15">
        <f>IF(D503="","",IFERROR(INDEX('職人マスタ'!$D$5:$D$34,MATCH(D503,'職人マスタ'!$A$5:$A$34,0)),0))</f>
        <v/>
      </c>
      <c r="J503" s="15">
        <f>IF(D503="","",N(E503)*N(H503)+N(F503)*N(I503))</f>
        <v/>
      </c>
    </row>
    <row r="504">
      <c r="A504" s="12" t="n"/>
      <c r="B504" s="9" t="n"/>
      <c r="C504" s="9" t="n"/>
      <c r="D504" s="9" t="n"/>
      <c r="E504" s="13" t="n"/>
      <c r="F504" s="13" t="n"/>
      <c r="G504" s="14">
        <f>IF(D504="","",IFERROR(INDEX('職人マスタ'!$B$5:$B$34,MATCH(D504,'職人マスタ'!$A$5:$A$34,0)),"未登録"))</f>
        <v/>
      </c>
      <c r="H504" s="15">
        <f>IF(D504="","",IFERROR(INDEX('職人マスタ'!$C$5:$C$34,MATCH(D504,'職人マスタ'!$A$5:$A$34,0)),0))</f>
        <v/>
      </c>
      <c r="I504" s="15">
        <f>IF(D504="","",IFERROR(INDEX('職人マスタ'!$D$5:$D$34,MATCH(D504,'職人マスタ'!$A$5:$A$34,0)),0))</f>
        <v/>
      </c>
      <c r="J504" s="15">
        <f>IF(D504="","",N(E504)*N(H504)+N(F504)*N(I504))</f>
        <v/>
      </c>
    </row>
  </sheetData>
  <dataValidations count="1">
    <dataValidation sqref="D5:D504" showDropDown="0" showInputMessage="0" showErrorMessage="0" allowBlank="1" errorTitle="職人名" error="職人マスタに登録した名前から選んでください" type="list">
      <formula1>'職人マスタ'!$A$5:$A$34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6" customWidth="1" min="4" max="4"/>
    <col width="12" customWidth="1" min="5" max="5"/>
  </cols>
  <sheetData>
    <row r="1">
      <c r="A1" s="7" t="inlineStr">
        <is>
          <t>元請別集計</t>
        </is>
      </c>
    </row>
    <row r="2">
      <c r="A2" s="8" t="inlineStr">
        <is>
          <t>元請ごとの人工・残業・金額（税抜）。元請名は出面入力と同じ表記で</t>
        </is>
      </c>
    </row>
    <row r="3">
      <c r="A3" s="16" t="inlineStr">
        <is>
          <t>集計する月（1日を入力）</t>
        </is>
      </c>
      <c r="B3" s="17" t="n">
        <v>46296</v>
      </c>
      <c r="C3" s="8" t="inlineStr">
        <is>
          <t>集計期間</t>
        </is>
      </c>
      <c r="D3" s="18">
        <f>DATE(YEAR(B3),MONTH(B3),1)</f>
        <v/>
      </c>
      <c r="E3" s="18">
        <f>DATE(YEAR(B3),MONTH(B3)+1,1)-1</f>
        <v/>
      </c>
    </row>
    <row r="4">
      <c r="A4" s="9" t="inlineStr">
        <is>
          <t>入力する欄</t>
        </is>
      </c>
      <c r="B4" s="8" t="inlineStr">
        <is>
          <t>← 黄色の欄だけ入力してください。白い欄は自動で計算されます</t>
        </is>
      </c>
    </row>
    <row r="6">
      <c r="A6" s="10" t="inlineStr">
        <is>
          <t>元請名</t>
        </is>
      </c>
      <c r="B6" s="10" t="inlineStr">
        <is>
          <t>人工</t>
        </is>
      </c>
      <c r="C6" s="10" t="inlineStr">
        <is>
          <t>残業（時間）</t>
        </is>
      </c>
      <c r="D6" s="10" t="inlineStr">
        <is>
          <t>金額（税抜）</t>
        </is>
      </c>
    </row>
    <row r="7">
      <c r="A7" s="9" t="inlineStr">
        <is>
          <t>〇〇建設</t>
        </is>
      </c>
      <c r="B7" s="19">
        <f>IF($A7="","",SUMIFS('出面入力'!$E$5:$E$504,'出面入力'!$C$5:$C$504,$A7,'出面入力'!$A$5:$A$504,"&gt;="&amp;$D$3,'出面入力'!$A$5:$A$504,"&lt;="&amp;$E$3))</f>
        <v/>
      </c>
      <c r="C7" s="19">
        <f>IF($A7="","",SUMIFS('出面入力'!$F$5:$F$504,'出面入力'!$C$5:$C$504,$A7,'出面入力'!$A$5:$A$504,"&gt;="&amp;$D$3,'出面入力'!$A$5:$A$504,"&lt;="&amp;$E$3))</f>
        <v/>
      </c>
      <c r="D7" s="15">
        <f>IF($A7="","",SUMIFS('出面入力'!$J$5:$J$504,'出面入力'!$C$5:$C$504,$A7,'出面入力'!$A$5:$A$504,"&gt;="&amp;$D$3,'出面入力'!$A$5:$A$504,"&lt;="&amp;$E$3))</f>
        <v/>
      </c>
    </row>
    <row r="8">
      <c r="A8" s="9" t="inlineStr">
        <is>
          <t>△△工務店</t>
        </is>
      </c>
      <c r="B8" s="19">
        <f>IF($A8="","",SUMIFS('出面入力'!$E$5:$E$504,'出面入力'!$C$5:$C$504,$A8,'出面入力'!$A$5:$A$504,"&gt;="&amp;$D$3,'出面入力'!$A$5:$A$504,"&lt;="&amp;$E$3))</f>
        <v/>
      </c>
      <c r="C8" s="19">
        <f>IF($A8="","",SUMIFS('出面入力'!$F$5:$F$504,'出面入力'!$C$5:$C$504,$A8,'出面入力'!$A$5:$A$504,"&gt;="&amp;$D$3,'出面入力'!$A$5:$A$504,"&lt;="&amp;$E$3))</f>
        <v/>
      </c>
      <c r="D8" s="15">
        <f>IF($A8="","",SUMIFS('出面入力'!$J$5:$J$504,'出面入力'!$C$5:$C$504,$A8,'出面入力'!$A$5:$A$504,"&gt;="&amp;$D$3,'出面入力'!$A$5:$A$504,"&lt;="&amp;$E$3))</f>
        <v/>
      </c>
    </row>
    <row r="9">
      <c r="A9" s="9" t="n"/>
      <c r="B9" s="19">
        <f>IF($A9="","",SUMIFS('出面入力'!$E$5:$E$504,'出面入力'!$C$5:$C$504,$A9,'出面入力'!$A$5:$A$504,"&gt;="&amp;$D$3,'出面入力'!$A$5:$A$504,"&lt;="&amp;$E$3))</f>
        <v/>
      </c>
      <c r="C9" s="19">
        <f>IF($A9="","",SUMIFS('出面入力'!$F$5:$F$504,'出面入力'!$C$5:$C$504,$A9,'出面入力'!$A$5:$A$504,"&gt;="&amp;$D$3,'出面入力'!$A$5:$A$504,"&lt;="&amp;$E$3))</f>
        <v/>
      </c>
      <c r="D9" s="15">
        <f>IF($A9="","",SUMIFS('出面入力'!$J$5:$J$504,'出面入力'!$C$5:$C$504,$A9,'出面入力'!$A$5:$A$504,"&gt;="&amp;$D$3,'出面入力'!$A$5:$A$504,"&lt;="&amp;$E$3))</f>
        <v/>
      </c>
    </row>
    <row r="10">
      <c r="A10" s="9" t="n"/>
      <c r="B10" s="19">
        <f>IF($A10="","",SUMIFS('出面入力'!$E$5:$E$504,'出面入力'!$C$5:$C$504,$A10,'出面入力'!$A$5:$A$504,"&gt;="&amp;$D$3,'出面入力'!$A$5:$A$504,"&lt;="&amp;$E$3))</f>
        <v/>
      </c>
      <c r="C10" s="19">
        <f>IF($A10="","",SUMIFS('出面入力'!$F$5:$F$504,'出面入力'!$C$5:$C$504,$A10,'出面入力'!$A$5:$A$504,"&gt;="&amp;$D$3,'出面入力'!$A$5:$A$504,"&lt;="&amp;$E$3))</f>
        <v/>
      </c>
      <c r="D10" s="15">
        <f>IF($A10="","",SUMIFS('出面入力'!$J$5:$J$504,'出面入力'!$C$5:$C$504,$A10,'出面入力'!$A$5:$A$504,"&gt;="&amp;$D$3,'出面入力'!$A$5:$A$504,"&lt;="&amp;$E$3))</f>
        <v/>
      </c>
    </row>
    <row r="11">
      <c r="A11" s="9" t="n"/>
      <c r="B11" s="19">
        <f>IF($A11="","",SUMIFS('出面入力'!$E$5:$E$504,'出面入力'!$C$5:$C$504,$A11,'出面入力'!$A$5:$A$504,"&gt;="&amp;$D$3,'出面入力'!$A$5:$A$504,"&lt;="&amp;$E$3))</f>
        <v/>
      </c>
      <c r="C11" s="19">
        <f>IF($A11="","",SUMIFS('出面入力'!$F$5:$F$504,'出面入力'!$C$5:$C$504,$A11,'出面入力'!$A$5:$A$504,"&gt;="&amp;$D$3,'出面入力'!$A$5:$A$504,"&lt;="&amp;$E$3))</f>
        <v/>
      </c>
      <c r="D11" s="15">
        <f>IF($A11="","",SUMIFS('出面入力'!$J$5:$J$504,'出面入力'!$C$5:$C$504,$A11,'出面入力'!$A$5:$A$504,"&gt;="&amp;$D$3,'出面入力'!$A$5:$A$504,"&lt;="&amp;$E$3))</f>
        <v/>
      </c>
    </row>
    <row r="12">
      <c r="A12" s="9" t="n"/>
      <c r="B12" s="19">
        <f>IF($A12="","",SUMIFS('出面入力'!$E$5:$E$504,'出面入力'!$C$5:$C$504,$A12,'出面入力'!$A$5:$A$504,"&gt;="&amp;$D$3,'出面入力'!$A$5:$A$504,"&lt;="&amp;$E$3))</f>
        <v/>
      </c>
      <c r="C12" s="19">
        <f>IF($A12="","",SUMIFS('出面入力'!$F$5:$F$504,'出面入力'!$C$5:$C$504,$A12,'出面入力'!$A$5:$A$504,"&gt;="&amp;$D$3,'出面入力'!$A$5:$A$504,"&lt;="&amp;$E$3))</f>
        <v/>
      </c>
      <c r="D12" s="15">
        <f>IF($A12="","",SUMIFS('出面入力'!$J$5:$J$504,'出面入力'!$C$5:$C$504,$A12,'出面入力'!$A$5:$A$504,"&gt;="&amp;$D$3,'出面入力'!$A$5:$A$504,"&lt;="&amp;$E$3))</f>
        <v/>
      </c>
    </row>
    <row r="13">
      <c r="A13" s="9" t="n"/>
      <c r="B13" s="19">
        <f>IF($A13="","",SUMIFS('出面入力'!$E$5:$E$504,'出面入力'!$C$5:$C$504,$A13,'出面入力'!$A$5:$A$504,"&gt;="&amp;$D$3,'出面入力'!$A$5:$A$504,"&lt;="&amp;$E$3))</f>
        <v/>
      </c>
      <c r="C13" s="19">
        <f>IF($A13="","",SUMIFS('出面入力'!$F$5:$F$504,'出面入力'!$C$5:$C$504,$A13,'出面入力'!$A$5:$A$504,"&gt;="&amp;$D$3,'出面入力'!$A$5:$A$504,"&lt;="&amp;$E$3))</f>
        <v/>
      </c>
      <c r="D13" s="15">
        <f>IF($A13="","",SUMIFS('出面入力'!$J$5:$J$504,'出面入力'!$C$5:$C$504,$A13,'出面入力'!$A$5:$A$504,"&gt;="&amp;$D$3,'出面入力'!$A$5:$A$504,"&lt;="&amp;$E$3))</f>
        <v/>
      </c>
    </row>
    <row r="14">
      <c r="A14" s="9" t="n"/>
      <c r="B14" s="19">
        <f>IF($A14="","",SUMIFS('出面入力'!$E$5:$E$504,'出面入力'!$C$5:$C$504,$A14,'出面入力'!$A$5:$A$504,"&gt;="&amp;$D$3,'出面入力'!$A$5:$A$504,"&lt;="&amp;$E$3))</f>
        <v/>
      </c>
      <c r="C14" s="19">
        <f>IF($A14="","",SUMIFS('出面入力'!$F$5:$F$504,'出面入力'!$C$5:$C$504,$A14,'出面入力'!$A$5:$A$504,"&gt;="&amp;$D$3,'出面入力'!$A$5:$A$504,"&lt;="&amp;$E$3))</f>
        <v/>
      </c>
      <c r="D14" s="15">
        <f>IF($A14="","",SUMIFS('出面入力'!$J$5:$J$504,'出面入力'!$C$5:$C$504,$A14,'出面入力'!$A$5:$A$504,"&gt;="&amp;$D$3,'出面入力'!$A$5:$A$504,"&lt;="&amp;$E$3))</f>
        <v/>
      </c>
    </row>
    <row r="15">
      <c r="A15" s="9" t="n"/>
      <c r="B15" s="19">
        <f>IF($A15="","",SUMIFS('出面入力'!$E$5:$E$504,'出面入力'!$C$5:$C$504,$A15,'出面入力'!$A$5:$A$504,"&gt;="&amp;$D$3,'出面入力'!$A$5:$A$504,"&lt;="&amp;$E$3))</f>
        <v/>
      </c>
      <c r="C15" s="19">
        <f>IF($A15="","",SUMIFS('出面入力'!$F$5:$F$504,'出面入力'!$C$5:$C$504,$A15,'出面入力'!$A$5:$A$504,"&gt;="&amp;$D$3,'出面入力'!$A$5:$A$504,"&lt;="&amp;$E$3))</f>
        <v/>
      </c>
      <c r="D15" s="15">
        <f>IF($A15="","",SUMIFS('出面入力'!$J$5:$J$504,'出面入力'!$C$5:$C$504,$A15,'出面入力'!$A$5:$A$504,"&gt;="&amp;$D$3,'出面入力'!$A$5:$A$504,"&lt;="&amp;$E$3))</f>
        <v/>
      </c>
    </row>
    <row r="16">
      <c r="A16" s="9" t="n"/>
      <c r="B16" s="19">
        <f>IF($A16="","",SUMIFS('出面入力'!$E$5:$E$504,'出面入力'!$C$5:$C$504,$A16,'出面入力'!$A$5:$A$504,"&gt;="&amp;$D$3,'出面入力'!$A$5:$A$504,"&lt;="&amp;$E$3))</f>
        <v/>
      </c>
      <c r="C16" s="19">
        <f>IF($A16="","",SUMIFS('出面入力'!$F$5:$F$504,'出面入力'!$C$5:$C$504,$A16,'出面入力'!$A$5:$A$504,"&gt;="&amp;$D$3,'出面入力'!$A$5:$A$504,"&lt;="&amp;$E$3))</f>
        <v/>
      </c>
      <c r="D16" s="15">
        <f>IF($A16="","",SUMIFS('出面入力'!$J$5:$J$504,'出面入力'!$C$5:$C$504,$A16,'出面入力'!$A$5:$A$504,"&gt;="&amp;$D$3,'出面入力'!$A$5:$A$504,"&lt;="&amp;$E$3))</f>
        <v/>
      </c>
    </row>
    <row r="17">
      <c r="A17" s="9" t="n"/>
      <c r="B17" s="19">
        <f>IF($A17="","",SUMIFS('出面入力'!$E$5:$E$504,'出面入力'!$C$5:$C$504,$A17,'出面入力'!$A$5:$A$504,"&gt;="&amp;$D$3,'出面入力'!$A$5:$A$504,"&lt;="&amp;$E$3))</f>
        <v/>
      </c>
      <c r="C17" s="19">
        <f>IF($A17="","",SUMIFS('出面入力'!$F$5:$F$504,'出面入力'!$C$5:$C$504,$A17,'出面入力'!$A$5:$A$504,"&gt;="&amp;$D$3,'出面入力'!$A$5:$A$504,"&lt;="&amp;$E$3))</f>
        <v/>
      </c>
      <c r="D17" s="15">
        <f>IF($A17="","",SUMIFS('出面入力'!$J$5:$J$504,'出面入力'!$C$5:$C$504,$A17,'出面入力'!$A$5:$A$504,"&gt;="&amp;$D$3,'出面入力'!$A$5:$A$504,"&lt;="&amp;$E$3))</f>
        <v/>
      </c>
    </row>
    <row r="18">
      <c r="A18" s="9" t="n"/>
      <c r="B18" s="19">
        <f>IF($A18="","",SUMIFS('出面入力'!$E$5:$E$504,'出面入力'!$C$5:$C$504,$A18,'出面入力'!$A$5:$A$504,"&gt;="&amp;$D$3,'出面入力'!$A$5:$A$504,"&lt;="&amp;$E$3))</f>
        <v/>
      </c>
      <c r="C18" s="19">
        <f>IF($A18="","",SUMIFS('出面入力'!$F$5:$F$504,'出面入力'!$C$5:$C$504,$A18,'出面入力'!$A$5:$A$504,"&gt;="&amp;$D$3,'出面入力'!$A$5:$A$504,"&lt;="&amp;$E$3))</f>
        <v/>
      </c>
      <c r="D18" s="15">
        <f>IF($A18="","",SUMIFS('出面入力'!$J$5:$J$504,'出面入力'!$C$5:$C$504,$A18,'出面入力'!$A$5:$A$504,"&gt;="&amp;$D$3,'出面入力'!$A$5:$A$504,"&lt;="&amp;$E$3))</f>
        <v/>
      </c>
    </row>
    <row r="19">
      <c r="A19" s="9" t="n"/>
      <c r="B19" s="19">
        <f>IF($A19="","",SUMIFS('出面入力'!$E$5:$E$504,'出面入力'!$C$5:$C$504,$A19,'出面入力'!$A$5:$A$504,"&gt;="&amp;$D$3,'出面入力'!$A$5:$A$504,"&lt;="&amp;$E$3))</f>
        <v/>
      </c>
      <c r="C19" s="19">
        <f>IF($A19="","",SUMIFS('出面入力'!$F$5:$F$504,'出面入力'!$C$5:$C$504,$A19,'出面入力'!$A$5:$A$504,"&gt;="&amp;$D$3,'出面入力'!$A$5:$A$504,"&lt;="&amp;$E$3))</f>
        <v/>
      </c>
      <c r="D19" s="15">
        <f>IF($A19="","",SUMIFS('出面入力'!$J$5:$J$504,'出面入力'!$C$5:$C$504,$A19,'出面入力'!$A$5:$A$504,"&gt;="&amp;$D$3,'出面入力'!$A$5:$A$504,"&lt;="&amp;$E$3))</f>
        <v/>
      </c>
    </row>
    <row r="20">
      <c r="A20" s="9" t="n"/>
      <c r="B20" s="19">
        <f>IF($A20="","",SUMIFS('出面入力'!$E$5:$E$504,'出面入力'!$C$5:$C$504,$A20,'出面入力'!$A$5:$A$504,"&gt;="&amp;$D$3,'出面入力'!$A$5:$A$504,"&lt;="&amp;$E$3))</f>
        <v/>
      </c>
      <c r="C20" s="19">
        <f>IF($A20="","",SUMIFS('出面入力'!$F$5:$F$504,'出面入力'!$C$5:$C$504,$A20,'出面入力'!$A$5:$A$504,"&gt;="&amp;$D$3,'出面入力'!$A$5:$A$504,"&lt;="&amp;$E$3))</f>
        <v/>
      </c>
      <c r="D20" s="15">
        <f>IF($A20="","",SUMIFS('出面入力'!$J$5:$J$504,'出面入力'!$C$5:$C$504,$A20,'出面入力'!$A$5:$A$504,"&gt;="&amp;$D$3,'出面入力'!$A$5:$A$504,"&lt;="&amp;$E$3))</f>
        <v/>
      </c>
    </row>
    <row r="21">
      <c r="A21" s="9" t="n"/>
      <c r="B21" s="19">
        <f>IF($A21="","",SUMIFS('出面入力'!$E$5:$E$504,'出面入力'!$C$5:$C$504,$A21,'出面入力'!$A$5:$A$504,"&gt;="&amp;$D$3,'出面入力'!$A$5:$A$504,"&lt;="&amp;$E$3))</f>
        <v/>
      </c>
      <c r="C21" s="19">
        <f>IF($A21="","",SUMIFS('出面入力'!$F$5:$F$504,'出面入力'!$C$5:$C$504,$A21,'出面入力'!$A$5:$A$504,"&gt;="&amp;$D$3,'出面入力'!$A$5:$A$504,"&lt;="&amp;$E$3))</f>
        <v/>
      </c>
      <c r="D21" s="15">
        <f>IF($A21="","",SUMIFS('出面入力'!$J$5:$J$504,'出面入力'!$C$5:$C$504,$A21,'出面入力'!$A$5:$A$504,"&gt;="&amp;$D$3,'出面入力'!$A$5:$A$504,"&lt;="&amp;$E$3))</f>
        <v/>
      </c>
    </row>
    <row r="22">
      <c r="A22" s="9" t="n"/>
      <c r="B22" s="19">
        <f>IF($A22="","",SUMIFS('出面入力'!$E$5:$E$504,'出面入力'!$C$5:$C$504,$A22,'出面入力'!$A$5:$A$504,"&gt;="&amp;$D$3,'出面入力'!$A$5:$A$504,"&lt;="&amp;$E$3))</f>
        <v/>
      </c>
      <c r="C22" s="19">
        <f>IF($A22="","",SUMIFS('出面入力'!$F$5:$F$504,'出面入力'!$C$5:$C$504,$A22,'出面入力'!$A$5:$A$504,"&gt;="&amp;$D$3,'出面入力'!$A$5:$A$504,"&lt;="&amp;$E$3))</f>
        <v/>
      </c>
      <c r="D22" s="15">
        <f>IF($A22="","",SUMIFS('出面入力'!$J$5:$J$504,'出面入力'!$C$5:$C$504,$A22,'出面入力'!$A$5:$A$504,"&gt;="&amp;$D$3,'出面入力'!$A$5:$A$504,"&lt;="&amp;$E$3))</f>
        <v/>
      </c>
    </row>
    <row r="23">
      <c r="A23" s="9" t="n"/>
      <c r="B23" s="19">
        <f>IF($A23="","",SUMIFS('出面入力'!$E$5:$E$504,'出面入力'!$C$5:$C$504,$A23,'出面入力'!$A$5:$A$504,"&gt;="&amp;$D$3,'出面入力'!$A$5:$A$504,"&lt;="&amp;$E$3))</f>
        <v/>
      </c>
      <c r="C23" s="19">
        <f>IF($A23="","",SUMIFS('出面入力'!$F$5:$F$504,'出面入力'!$C$5:$C$504,$A23,'出面入力'!$A$5:$A$504,"&gt;="&amp;$D$3,'出面入力'!$A$5:$A$504,"&lt;="&amp;$E$3))</f>
        <v/>
      </c>
      <c r="D23" s="15">
        <f>IF($A23="","",SUMIFS('出面入力'!$J$5:$J$504,'出面入力'!$C$5:$C$504,$A23,'出面入力'!$A$5:$A$504,"&gt;="&amp;$D$3,'出面入力'!$A$5:$A$504,"&lt;="&amp;$E$3))</f>
        <v/>
      </c>
    </row>
    <row r="24">
      <c r="A24" s="9" t="n"/>
      <c r="B24" s="19">
        <f>IF($A24="","",SUMIFS('出面入力'!$E$5:$E$504,'出面入力'!$C$5:$C$504,$A24,'出面入力'!$A$5:$A$504,"&gt;="&amp;$D$3,'出面入力'!$A$5:$A$504,"&lt;="&amp;$E$3))</f>
        <v/>
      </c>
      <c r="C24" s="19">
        <f>IF($A24="","",SUMIFS('出面入力'!$F$5:$F$504,'出面入力'!$C$5:$C$504,$A24,'出面入力'!$A$5:$A$504,"&gt;="&amp;$D$3,'出面入力'!$A$5:$A$504,"&lt;="&amp;$E$3))</f>
        <v/>
      </c>
      <c r="D24" s="15">
        <f>IF($A24="","",SUMIFS('出面入力'!$J$5:$J$504,'出面入力'!$C$5:$C$504,$A24,'出面入力'!$A$5:$A$504,"&gt;="&amp;$D$3,'出面入力'!$A$5:$A$504,"&lt;="&amp;$E$3))</f>
        <v/>
      </c>
    </row>
    <row r="25">
      <c r="A25" s="9" t="n"/>
      <c r="B25" s="19">
        <f>IF($A25="","",SUMIFS('出面入力'!$E$5:$E$504,'出面入力'!$C$5:$C$504,$A25,'出面入力'!$A$5:$A$504,"&gt;="&amp;$D$3,'出面入力'!$A$5:$A$504,"&lt;="&amp;$E$3))</f>
        <v/>
      </c>
      <c r="C25" s="19">
        <f>IF($A25="","",SUMIFS('出面入力'!$F$5:$F$504,'出面入力'!$C$5:$C$504,$A25,'出面入力'!$A$5:$A$504,"&gt;="&amp;$D$3,'出面入力'!$A$5:$A$504,"&lt;="&amp;$E$3))</f>
        <v/>
      </c>
      <c r="D25" s="15">
        <f>IF($A25="","",SUMIFS('出面入力'!$J$5:$J$504,'出面入力'!$C$5:$C$504,$A25,'出面入力'!$A$5:$A$504,"&gt;="&amp;$D$3,'出面入力'!$A$5:$A$504,"&lt;="&amp;$E$3))</f>
        <v/>
      </c>
    </row>
    <row r="26">
      <c r="A26" s="9" t="n"/>
      <c r="B26" s="19">
        <f>IF($A26="","",SUMIFS('出面入力'!$E$5:$E$504,'出面入力'!$C$5:$C$504,$A26,'出面入力'!$A$5:$A$504,"&gt;="&amp;$D$3,'出面入力'!$A$5:$A$504,"&lt;="&amp;$E$3))</f>
        <v/>
      </c>
      <c r="C26" s="19">
        <f>IF($A26="","",SUMIFS('出面入力'!$F$5:$F$504,'出面入力'!$C$5:$C$504,$A26,'出面入力'!$A$5:$A$504,"&gt;="&amp;$D$3,'出面入力'!$A$5:$A$504,"&lt;="&amp;$E$3))</f>
        <v/>
      </c>
      <c r="D26" s="15">
        <f>IF($A26="","",SUMIFS('出面入力'!$J$5:$J$504,'出面入力'!$C$5:$C$504,$A26,'出面入力'!$A$5:$A$504,"&gt;="&amp;$D$3,'出面入力'!$A$5:$A$504,"&lt;="&amp;$E$3))</f>
        <v/>
      </c>
    </row>
    <row r="27">
      <c r="A27" s="20" t="inlineStr">
        <is>
          <t>合計</t>
        </is>
      </c>
      <c r="B27" s="21">
        <f>SUM(B7:B26)</f>
        <v/>
      </c>
      <c r="C27" s="21">
        <f>SUM(C7:C26)</f>
        <v/>
      </c>
      <c r="D27" s="22">
        <f>SUM(D7:D26)</f>
        <v/>
      </c>
    </row>
    <row r="28">
      <c r="A28" s="8" t="inlineStr">
        <is>
          <t>確認用: その月の出面入力の合計金額</t>
        </is>
      </c>
      <c r="D28" s="15">
        <f>SUMIFS('出面入力'!$J$5:$J$504,'出面入力'!$A$5:$A$504,"&gt;="&amp;$D$3,'出面入力'!$A$5:$A$504,"&lt;="&amp;$E$3)</f>
        <v/>
      </c>
    </row>
    <row r="29">
      <c r="A29" s="8" t="inlineStr">
        <is>
          <t>↑ 合計と一致しない場合は、名前の表記ゆれや未登録の行があります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6" customWidth="1" min="4" max="4"/>
    <col width="12" customWidth="1" min="5" max="5"/>
  </cols>
  <sheetData>
    <row r="1">
      <c r="A1" s="7" t="inlineStr">
        <is>
          <t>現場別集計</t>
        </is>
      </c>
    </row>
    <row r="2">
      <c r="A2" s="8" t="inlineStr">
        <is>
          <t>現場ごとの人工・残業・金額（税抜）。現場名は出面入力と同じ表記で</t>
        </is>
      </c>
    </row>
    <row r="3">
      <c r="A3" s="16" t="inlineStr">
        <is>
          <t>集計する月（1日を入力）</t>
        </is>
      </c>
      <c r="B3" s="17" t="n">
        <v>46296</v>
      </c>
      <c r="C3" s="8" t="inlineStr">
        <is>
          <t>集計期間</t>
        </is>
      </c>
      <c r="D3" s="18">
        <f>DATE(YEAR(B3),MONTH(B3),1)</f>
        <v/>
      </c>
      <c r="E3" s="18">
        <f>DATE(YEAR(B3),MONTH(B3)+1,1)-1</f>
        <v/>
      </c>
    </row>
    <row r="4">
      <c r="A4" s="9" t="inlineStr">
        <is>
          <t>入力する欄</t>
        </is>
      </c>
      <c r="B4" s="8" t="inlineStr">
        <is>
          <t>← 黄色の欄だけ入力してください。白い欄は自動で計算されます</t>
        </is>
      </c>
    </row>
    <row r="6">
      <c r="A6" s="10" t="inlineStr">
        <is>
          <t>現場名</t>
        </is>
      </c>
      <c r="B6" s="10" t="inlineStr">
        <is>
          <t>人工</t>
        </is>
      </c>
      <c r="C6" s="10" t="inlineStr">
        <is>
          <t>残業（時間）</t>
        </is>
      </c>
      <c r="D6" s="10" t="inlineStr">
        <is>
          <t>金額（税抜）</t>
        </is>
      </c>
    </row>
    <row r="7">
      <c r="A7" s="9" t="inlineStr">
        <is>
          <t>〇〇邸 新築</t>
        </is>
      </c>
      <c r="B7" s="19">
        <f>IF($A7="","",SUMIFS('出面入力'!$E$5:$E$504,'出面入力'!$B$5:$B$504,$A7,'出面入力'!$A$5:$A$504,"&gt;="&amp;$D$3,'出面入力'!$A$5:$A$504,"&lt;="&amp;$E$3))</f>
        <v/>
      </c>
      <c r="C7" s="19">
        <f>IF($A7="","",SUMIFS('出面入力'!$F$5:$F$504,'出面入力'!$B$5:$B$504,$A7,'出面入力'!$A$5:$A$504,"&gt;="&amp;$D$3,'出面入力'!$A$5:$A$504,"&lt;="&amp;$E$3))</f>
        <v/>
      </c>
      <c r="D7" s="15">
        <f>IF($A7="","",SUMIFS('出面入力'!$J$5:$J$504,'出面入力'!$B$5:$B$504,$A7,'出面入力'!$A$5:$A$504,"&gt;="&amp;$D$3,'出面入力'!$A$5:$A$504,"&lt;="&amp;$E$3))</f>
        <v/>
      </c>
    </row>
    <row r="8">
      <c r="A8" s="9" t="inlineStr">
        <is>
          <t>△△ビル 内装</t>
        </is>
      </c>
      <c r="B8" s="19">
        <f>IF($A8="","",SUMIFS('出面入力'!$E$5:$E$504,'出面入力'!$B$5:$B$504,$A8,'出面入力'!$A$5:$A$504,"&gt;="&amp;$D$3,'出面入力'!$A$5:$A$504,"&lt;="&amp;$E$3))</f>
        <v/>
      </c>
      <c r="C8" s="19">
        <f>IF($A8="","",SUMIFS('出面入力'!$F$5:$F$504,'出面入力'!$B$5:$B$504,$A8,'出面入力'!$A$5:$A$504,"&gt;="&amp;$D$3,'出面入力'!$A$5:$A$504,"&lt;="&amp;$E$3))</f>
        <v/>
      </c>
      <c r="D8" s="15">
        <f>IF($A8="","",SUMIFS('出面入力'!$J$5:$J$504,'出面入力'!$B$5:$B$504,$A8,'出面入力'!$A$5:$A$504,"&gt;="&amp;$D$3,'出面入力'!$A$5:$A$504,"&lt;="&amp;$E$3))</f>
        <v/>
      </c>
    </row>
    <row r="9">
      <c r="A9" s="9" t="n"/>
      <c r="B9" s="19">
        <f>IF($A9="","",SUMIFS('出面入力'!$E$5:$E$504,'出面入力'!$B$5:$B$504,$A9,'出面入力'!$A$5:$A$504,"&gt;="&amp;$D$3,'出面入力'!$A$5:$A$504,"&lt;="&amp;$E$3))</f>
        <v/>
      </c>
      <c r="C9" s="19">
        <f>IF($A9="","",SUMIFS('出面入力'!$F$5:$F$504,'出面入力'!$B$5:$B$504,$A9,'出面入力'!$A$5:$A$504,"&gt;="&amp;$D$3,'出面入力'!$A$5:$A$504,"&lt;="&amp;$E$3))</f>
        <v/>
      </c>
      <c r="D9" s="15">
        <f>IF($A9="","",SUMIFS('出面入力'!$J$5:$J$504,'出面入力'!$B$5:$B$504,$A9,'出面入力'!$A$5:$A$504,"&gt;="&amp;$D$3,'出面入力'!$A$5:$A$504,"&lt;="&amp;$E$3))</f>
        <v/>
      </c>
    </row>
    <row r="10">
      <c r="A10" s="9" t="n"/>
      <c r="B10" s="19">
        <f>IF($A10="","",SUMIFS('出面入力'!$E$5:$E$504,'出面入力'!$B$5:$B$504,$A10,'出面入力'!$A$5:$A$504,"&gt;="&amp;$D$3,'出面入力'!$A$5:$A$504,"&lt;="&amp;$E$3))</f>
        <v/>
      </c>
      <c r="C10" s="19">
        <f>IF($A10="","",SUMIFS('出面入力'!$F$5:$F$504,'出面入力'!$B$5:$B$504,$A10,'出面入力'!$A$5:$A$504,"&gt;="&amp;$D$3,'出面入力'!$A$5:$A$504,"&lt;="&amp;$E$3))</f>
        <v/>
      </c>
      <c r="D10" s="15">
        <f>IF($A10="","",SUMIFS('出面入力'!$J$5:$J$504,'出面入力'!$B$5:$B$504,$A10,'出面入力'!$A$5:$A$504,"&gt;="&amp;$D$3,'出面入力'!$A$5:$A$504,"&lt;="&amp;$E$3))</f>
        <v/>
      </c>
    </row>
    <row r="11">
      <c r="A11" s="9" t="n"/>
      <c r="B11" s="19">
        <f>IF($A11="","",SUMIFS('出面入力'!$E$5:$E$504,'出面入力'!$B$5:$B$504,$A11,'出面入力'!$A$5:$A$504,"&gt;="&amp;$D$3,'出面入力'!$A$5:$A$504,"&lt;="&amp;$E$3))</f>
        <v/>
      </c>
      <c r="C11" s="19">
        <f>IF($A11="","",SUMIFS('出面入力'!$F$5:$F$504,'出面入力'!$B$5:$B$504,$A11,'出面入力'!$A$5:$A$504,"&gt;="&amp;$D$3,'出面入力'!$A$5:$A$504,"&lt;="&amp;$E$3))</f>
        <v/>
      </c>
      <c r="D11" s="15">
        <f>IF($A11="","",SUMIFS('出面入力'!$J$5:$J$504,'出面入力'!$B$5:$B$504,$A11,'出面入力'!$A$5:$A$504,"&gt;="&amp;$D$3,'出面入力'!$A$5:$A$504,"&lt;="&amp;$E$3))</f>
        <v/>
      </c>
    </row>
    <row r="12">
      <c r="A12" s="9" t="n"/>
      <c r="B12" s="19">
        <f>IF($A12="","",SUMIFS('出面入力'!$E$5:$E$504,'出面入力'!$B$5:$B$504,$A12,'出面入力'!$A$5:$A$504,"&gt;="&amp;$D$3,'出面入力'!$A$5:$A$504,"&lt;="&amp;$E$3))</f>
        <v/>
      </c>
      <c r="C12" s="19">
        <f>IF($A12="","",SUMIFS('出面入力'!$F$5:$F$504,'出面入力'!$B$5:$B$504,$A12,'出面入力'!$A$5:$A$504,"&gt;="&amp;$D$3,'出面入力'!$A$5:$A$504,"&lt;="&amp;$E$3))</f>
        <v/>
      </c>
      <c r="D12" s="15">
        <f>IF($A12="","",SUMIFS('出面入力'!$J$5:$J$504,'出面入力'!$B$5:$B$504,$A12,'出面入力'!$A$5:$A$504,"&gt;="&amp;$D$3,'出面入力'!$A$5:$A$504,"&lt;="&amp;$E$3))</f>
        <v/>
      </c>
    </row>
    <row r="13">
      <c r="A13" s="9" t="n"/>
      <c r="B13" s="19">
        <f>IF($A13="","",SUMIFS('出面入力'!$E$5:$E$504,'出面入力'!$B$5:$B$504,$A13,'出面入力'!$A$5:$A$504,"&gt;="&amp;$D$3,'出面入力'!$A$5:$A$504,"&lt;="&amp;$E$3))</f>
        <v/>
      </c>
      <c r="C13" s="19">
        <f>IF($A13="","",SUMIFS('出面入力'!$F$5:$F$504,'出面入力'!$B$5:$B$504,$A13,'出面入力'!$A$5:$A$504,"&gt;="&amp;$D$3,'出面入力'!$A$5:$A$504,"&lt;="&amp;$E$3))</f>
        <v/>
      </c>
      <c r="D13" s="15">
        <f>IF($A13="","",SUMIFS('出面入力'!$J$5:$J$504,'出面入力'!$B$5:$B$504,$A13,'出面入力'!$A$5:$A$504,"&gt;="&amp;$D$3,'出面入力'!$A$5:$A$504,"&lt;="&amp;$E$3))</f>
        <v/>
      </c>
    </row>
    <row r="14">
      <c r="A14" s="9" t="n"/>
      <c r="B14" s="19">
        <f>IF($A14="","",SUMIFS('出面入力'!$E$5:$E$504,'出面入力'!$B$5:$B$504,$A14,'出面入力'!$A$5:$A$504,"&gt;="&amp;$D$3,'出面入力'!$A$5:$A$504,"&lt;="&amp;$E$3))</f>
        <v/>
      </c>
      <c r="C14" s="19">
        <f>IF($A14="","",SUMIFS('出面入力'!$F$5:$F$504,'出面入力'!$B$5:$B$504,$A14,'出面入力'!$A$5:$A$504,"&gt;="&amp;$D$3,'出面入力'!$A$5:$A$504,"&lt;="&amp;$E$3))</f>
        <v/>
      </c>
      <c r="D14" s="15">
        <f>IF($A14="","",SUMIFS('出面入力'!$J$5:$J$504,'出面入力'!$B$5:$B$504,$A14,'出面入力'!$A$5:$A$504,"&gt;="&amp;$D$3,'出面入力'!$A$5:$A$504,"&lt;="&amp;$E$3))</f>
        <v/>
      </c>
    </row>
    <row r="15">
      <c r="A15" s="9" t="n"/>
      <c r="B15" s="19">
        <f>IF($A15="","",SUMIFS('出面入力'!$E$5:$E$504,'出面入力'!$B$5:$B$504,$A15,'出面入力'!$A$5:$A$504,"&gt;="&amp;$D$3,'出面入力'!$A$5:$A$504,"&lt;="&amp;$E$3))</f>
        <v/>
      </c>
      <c r="C15" s="19">
        <f>IF($A15="","",SUMIFS('出面入力'!$F$5:$F$504,'出面入力'!$B$5:$B$504,$A15,'出面入力'!$A$5:$A$504,"&gt;="&amp;$D$3,'出面入力'!$A$5:$A$504,"&lt;="&amp;$E$3))</f>
        <v/>
      </c>
      <c r="D15" s="15">
        <f>IF($A15="","",SUMIFS('出面入力'!$J$5:$J$504,'出面入力'!$B$5:$B$504,$A15,'出面入力'!$A$5:$A$504,"&gt;="&amp;$D$3,'出面入力'!$A$5:$A$504,"&lt;="&amp;$E$3))</f>
        <v/>
      </c>
    </row>
    <row r="16">
      <c r="A16" s="9" t="n"/>
      <c r="B16" s="19">
        <f>IF($A16="","",SUMIFS('出面入力'!$E$5:$E$504,'出面入力'!$B$5:$B$504,$A16,'出面入力'!$A$5:$A$504,"&gt;="&amp;$D$3,'出面入力'!$A$5:$A$504,"&lt;="&amp;$E$3))</f>
        <v/>
      </c>
      <c r="C16" s="19">
        <f>IF($A16="","",SUMIFS('出面入力'!$F$5:$F$504,'出面入力'!$B$5:$B$504,$A16,'出面入力'!$A$5:$A$504,"&gt;="&amp;$D$3,'出面入力'!$A$5:$A$504,"&lt;="&amp;$E$3))</f>
        <v/>
      </c>
      <c r="D16" s="15">
        <f>IF($A16="","",SUMIFS('出面入力'!$J$5:$J$504,'出面入力'!$B$5:$B$504,$A16,'出面入力'!$A$5:$A$504,"&gt;="&amp;$D$3,'出面入力'!$A$5:$A$504,"&lt;="&amp;$E$3))</f>
        <v/>
      </c>
    </row>
    <row r="17">
      <c r="A17" s="9" t="n"/>
      <c r="B17" s="19">
        <f>IF($A17="","",SUMIFS('出面入力'!$E$5:$E$504,'出面入力'!$B$5:$B$504,$A17,'出面入力'!$A$5:$A$504,"&gt;="&amp;$D$3,'出面入力'!$A$5:$A$504,"&lt;="&amp;$E$3))</f>
        <v/>
      </c>
      <c r="C17" s="19">
        <f>IF($A17="","",SUMIFS('出面入力'!$F$5:$F$504,'出面入力'!$B$5:$B$504,$A17,'出面入力'!$A$5:$A$504,"&gt;="&amp;$D$3,'出面入力'!$A$5:$A$504,"&lt;="&amp;$E$3))</f>
        <v/>
      </c>
      <c r="D17" s="15">
        <f>IF($A17="","",SUMIFS('出面入力'!$J$5:$J$504,'出面入力'!$B$5:$B$504,$A17,'出面入力'!$A$5:$A$504,"&gt;="&amp;$D$3,'出面入力'!$A$5:$A$504,"&lt;="&amp;$E$3))</f>
        <v/>
      </c>
    </row>
    <row r="18">
      <c r="A18" s="9" t="n"/>
      <c r="B18" s="19">
        <f>IF($A18="","",SUMIFS('出面入力'!$E$5:$E$504,'出面入力'!$B$5:$B$504,$A18,'出面入力'!$A$5:$A$504,"&gt;="&amp;$D$3,'出面入力'!$A$5:$A$504,"&lt;="&amp;$E$3))</f>
        <v/>
      </c>
      <c r="C18" s="19">
        <f>IF($A18="","",SUMIFS('出面入力'!$F$5:$F$504,'出面入力'!$B$5:$B$504,$A18,'出面入力'!$A$5:$A$504,"&gt;="&amp;$D$3,'出面入力'!$A$5:$A$504,"&lt;="&amp;$E$3))</f>
        <v/>
      </c>
      <c r="D18" s="15">
        <f>IF($A18="","",SUMIFS('出面入力'!$J$5:$J$504,'出面入力'!$B$5:$B$504,$A18,'出面入力'!$A$5:$A$504,"&gt;="&amp;$D$3,'出面入力'!$A$5:$A$504,"&lt;="&amp;$E$3))</f>
        <v/>
      </c>
    </row>
    <row r="19">
      <c r="A19" s="9" t="n"/>
      <c r="B19" s="19">
        <f>IF($A19="","",SUMIFS('出面入力'!$E$5:$E$504,'出面入力'!$B$5:$B$504,$A19,'出面入力'!$A$5:$A$504,"&gt;="&amp;$D$3,'出面入力'!$A$5:$A$504,"&lt;="&amp;$E$3))</f>
        <v/>
      </c>
      <c r="C19" s="19">
        <f>IF($A19="","",SUMIFS('出面入力'!$F$5:$F$504,'出面入力'!$B$5:$B$504,$A19,'出面入力'!$A$5:$A$504,"&gt;="&amp;$D$3,'出面入力'!$A$5:$A$504,"&lt;="&amp;$E$3))</f>
        <v/>
      </c>
      <c r="D19" s="15">
        <f>IF($A19="","",SUMIFS('出面入力'!$J$5:$J$504,'出面入力'!$B$5:$B$504,$A19,'出面入力'!$A$5:$A$504,"&gt;="&amp;$D$3,'出面入力'!$A$5:$A$504,"&lt;="&amp;$E$3))</f>
        <v/>
      </c>
    </row>
    <row r="20">
      <c r="A20" s="9" t="n"/>
      <c r="B20" s="19">
        <f>IF($A20="","",SUMIFS('出面入力'!$E$5:$E$504,'出面入力'!$B$5:$B$504,$A20,'出面入力'!$A$5:$A$504,"&gt;="&amp;$D$3,'出面入力'!$A$5:$A$504,"&lt;="&amp;$E$3))</f>
        <v/>
      </c>
      <c r="C20" s="19">
        <f>IF($A20="","",SUMIFS('出面入力'!$F$5:$F$504,'出面入力'!$B$5:$B$504,$A20,'出面入力'!$A$5:$A$504,"&gt;="&amp;$D$3,'出面入力'!$A$5:$A$504,"&lt;="&amp;$E$3))</f>
        <v/>
      </c>
      <c r="D20" s="15">
        <f>IF($A20="","",SUMIFS('出面入力'!$J$5:$J$504,'出面入力'!$B$5:$B$504,$A20,'出面入力'!$A$5:$A$504,"&gt;="&amp;$D$3,'出面入力'!$A$5:$A$504,"&lt;="&amp;$E$3))</f>
        <v/>
      </c>
    </row>
    <row r="21">
      <c r="A21" s="9" t="n"/>
      <c r="B21" s="19">
        <f>IF($A21="","",SUMIFS('出面入力'!$E$5:$E$504,'出面入力'!$B$5:$B$504,$A21,'出面入力'!$A$5:$A$504,"&gt;="&amp;$D$3,'出面入力'!$A$5:$A$504,"&lt;="&amp;$E$3))</f>
        <v/>
      </c>
      <c r="C21" s="19">
        <f>IF($A21="","",SUMIFS('出面入力'!$F$5:$F$504,'出面入力'!$B$5:$B$504,$A21,'出面入力'!$A$5:$A$504,"&gt;="&amp;$D$3,'出面入力'!$A$5:$A$504,"&lt;="&amp;$E$3))</f>
        <v/>
      </c>
      <c r="D21" s="15">
        <f>IF($A21="","",SUMIFS('出面入力'!$J$5:$J$504,'出面入力'!$B$5:$B$504,$A21,'出面入力'!$A$5:$A$504,"&gt;="&amp;$D$3,'出面入力'!$A$5:$A$504,"&lt;="&amp;$E$3))</f>
        <v/>
      </c>
    </row>
    <row r="22">
      <c r="A22" s="9" t="n"/>
      <c r="B22" s="19">
        <f>IF($A22="","",SUMIFS('出面入力'!$E$5:$E$504,'出面入力'!$B$5:$B$504,$A22,'出面入力'!$A$5:$A$504,"&gt;="&amp;$D$3,'出面入力'!$A$5:$A$504,"&lt;="&amp;$E$3))</f>
        <v/>
      </c>
      <c r="C22" s="19">
        <f>IF($A22="","",SUMIFS('出面入力'!$F$5:$F$504,'出面入力'!$B$5:$B$504,$A22,'出面入力'!$A$5:$A$504,"&gt;="&amp;$D$3,'出面入力'!$A$5:$A$504,"&lt;="&amp;$E$3))</f>
        <v/>
      </c>
      <c r="D22" s="15">
        <f>IF($A22="","",SUMIFS('出面入力'!$J$5:$J$504,'出面入力'!$B$5:$B$504,$A22,'出面入力'!$A$5:$A$504,"&gt;="&amp;$D$3,'出面入力'!$A$5:$A$504,"&lt;="&amp;$E$3))</f>
        <v/>
      </c>
    </row>
    <row r="23">
      <c r="A23" s="9" t="n"/>
      <c r="B23" s="19">
        <f>IF($A23="","",SUMIFS('出面入力'!$E$5:$E$504,'出面入力'!$B$5:$B$504,$A23,'出面入力'!$A$5:$A$504,"&gt;="&amp;$D$3,'出面入力'!$A$5:$A$504,"&lt;="&amp;$E$3))</f>
        <v/>
      </c>
      <c r="C23" s="19">
        <f>IF($A23="","",SUMIFS('出面入力'!$F$5:$F$504,'出面入力'!$B$5:$B$504,$A23,'出面入力'!$A$5:$A$504,"&gt;="&amp;$D$3,'出面入力'!$A$5:$A$504,"&lt;="&amp;$E$3))</f>
        <v/>
      </c>
      <c r="D23" s="15">
        <f>IF($A23="","",SUMIFS('出面入力'!$J$5:$J$504,'出面入力'!$B$5:$B$504,$A23,'出面入力'!$A$5:$A$504,"&gt;="&amp;$D$3,'出面入力'!$A$5:$A$504,"&lt;="&amp;$E$3))</f>
        <v/>
      </c>
    </row>
    <row r="24">
      <c r="A24" s="9" t="n"/>
      <c r="B24" s="19">
        <f>IF($A24="","",SUMIFS('出面入力'!$E$5:$E$504,'出面入力'!$B$5:$B$504,$A24,'出面入力'!$A$5:$A$504,"&gt;="&amp;$D$3,'出面入力'!$A$5:$A$504,"&lt;="&amp;$E$3))</f>
        <v/>
      </c>
      <c r="C24" s="19">
        <f>IF($A24="","",SUMIFS('出面入力'!$F$5:$F$504,'出面入力'!$B$5:$B$504,$A24,'出面入力'!$A$5:$A$504,"&gt;="&amp;$D$3,'出面入力'!$A$5:$A$504,"&lt;="&amp;$E$3))</f>
        <v/>
      </c>
      <c r="D24" s="15">
        <f>IF($A24="","",SUMIFS('出面入力'!$J$5:$J$504,'出面入力'!$B$5:$B$504,$A24,'出面入力'!$A$5:$A$504,"&gt;="&amp;$D$3,'出面入力'!$A$5:$A$504,"&lt;="&amp;$E$3))</f>
        <v/>
      </c>
    </row>
    <row r="25">
      <c r="A25" s="9" t="n"/>
      <c r="B25" s="19">
        <f>IF($A25="","",SUMIFS('出面入力'!$E$5:$E$504,'出面入力'!$B$5:$B$504,$A25,'出面入力'!$A$5:$A$504,"&gt;="&amp;$D$3,'出面入力'!$A$5:$A$504,"&lt;="&amp;$E$3))</f>
        <v/>
      </c>
      <c r="C25" s="19">
        <f>IF($A25="","",SUMIFS('出面入力'!$F$5:$F$504,'出面入力'!$B$5:$B$504,$A25,'出面入力'!$A$5:$A$504,"&gt;="&amp;$D$3,'出面入力'!$A$5:$A$504,"&lt;="&amp;$E$3))</f>
        <v/>
      </c>
      <c r="D25" s="15">
        <f>IF($A25="","",SUMIFS('出面入力'!$J$5:$J$504,'出面入力'!$B$5:$B$504,$A25,'出面入力'!$A$5:$A$504,"&gt;="&amp;$D$3,'出面入力'!$A$5:$A$504,"&lt;="&amp;$E$3))</f>
        <v/>
      </c>
    </row>
    <row r="26">
      <c r="A26" s="9" t="n"/>
      <c r="B26" s="19">
        <f>IF($A26="","",SUMIFS('出面入力'!$E$5:$E$504,'出面入力'!$B$5:$B$504,$A26,'出面入力'!$A$5:$A$504,"&gt;="&amp;$D$3,'出面入力'!$A$5:$A$504,"&lt;="&amp;$E$3))</f>
        <v/>
      </c>
      <c r="C26" s="19">
        <f>IF($A26="","",SUMIFS('出面入力'!$F$5:$F$504,'出面入力'!$B$5:$B$504,$A26,'出面入力'!$A$5:$A$504,"&gt;="&amp;$D$3,'出面入力'!$A$5:$A$504,"&lt;="&amp;$E$3))</f>
        <v/>
      </c>
      <c r="D26" s="15">
        <f>IF($A26="","",SUMIFS('出面入力'!$J$5:$J$504,'出面入力'!$B$5:$B$504,$A26,'出面入力'!$A$5:$A$504,"&gt;="&amp;$D$3,'出面入力'!$A$5:$A$504,"&lt;="&amp;$E$3))</f>
        <v/>
      </c>
    </row>
    <row r="27">
      <c r="A27" s="20" t="inlineStr">
        <is>
          <t>合計</t>
        </is>
      </c>
      <c r="B27" s="21">
        <f>SUM(B7:B26)</f>
        <v/>
      </c>
      <c r="C27" s="21">
        <f>SUM(C7:C26)</f>
        <v/>
      </c>
      <c r="D27" s="22">
        <f>SUM(D7:D26)</f>
        <v/>
      </c>
    </row>
    <row r="28">
      <c r="A28" s="8" t="inlineStr">
        <is>
          <t>確認用: その月の出面入力の合計金額</t>
        </is>
      </c>
      <c r="D28" s="15">
        <f>SUMIFS('出面入力'!$J$5:$J$504,'出面入力'!$A$5:$A$504,"&gt;="&amp;$D$3,'出面入力'!$A$5:$A$504,"&lt;="&amp;$E$3)</f>
        <v/>
      </c>
    </row>
    <row r="29">
      <c r="A29" s="8" t="inlineStr">
        <is>
          <t>↑ 合計と一致しない場合は、名前の表記ゆれや未登録の行があります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H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9" customWidth="1" min="33" max="33"/>
    <col width="9" customWidth="1" min="34" max="34"/>
  </cols>
  <sheetData>
    <row r="1">
      <c r="A1" s="7" t="inlineStr">
        <is>
          <t>月間出面表</t>
        </is>
      </c>
    </row>
    <row r="2">
      <c r="A2" s="8" t="inlineStr">
        <is>
          <t>職人さんごとの日別の人工。給与計算や出面の確認に</t>
        </is>
      </c>
    </row>
    <row r="3">
      <c r="A3" s="16" t="inlineStr">
        <is>
          <t>集計する月（1日を入力）</t>
        </is>
      </c>
      <c r="B3" s="17" t="n">
        <v>46296</v>
      </c>
      <c r="C3" s="8" t="inlineStr">
        <is>
          <t>集計期間</t>
        </is>
      </c>
      <c r="D3" s="18">
        <f>DATE(YEAR(B3),MONTH(B3),1)</f>
        <v/>
      </c>
      <c r="E3" s="18">
        <f>DATE(YEAR(B3),MONTH(B3)+1,1)-1</f>
        <v/>
      </c>
    </row>
    <row r="5">
      <c r="A5" s="10" t="inlineStr">
        <is>
          <t>職人名</t>
        </is>
      </c>
      <c r="B5" s="23">
        <f>IF(MONTH($D$3+0)=MONTH($D$3),DAY($D$3+0),"")</f>
        <v/>
      </c>
      <c r="C5" s="23">
        <f>IF(MONTH($D$3+1)=MONTH($D$3),DAY($D$3+1),"")</f>
        <v/>
      </c>
      <c r="D5" s="23">
        <f>IF(MONTH($D$3+2)=MONTH($D$3),DAY($D$3+2),"")</f>
        <v/>
      </c>
      <c r="E5" s="23">
        <f>IF(MONTH($D$3+3)=MONTH($D$3),DAY($D$3+3),"")</f>
        <v/>
      </c>
      <c r="F5" s="23">
        <f>IF(MONTH($D$3+4)=MONTH($D$3),DAY($D$3+4),"")</f>
        <v/>
      </c>
      <c r="G5" s="23">
        <f>IF(MONTH($D$3+5)=MONTH($D$3),DAY($D$3+5),"")</f>
        <v/>
      </c>
      <c r="H5" s="23">
        <f>IF(MONTH($D$3+6)=MONTH($D$3),DAY($D$3+6),"")</f>
        <v/>
      </c>
      <c r="I5" s="23">
        <f>IF(MONTH($D$3+7)=MONTH($D$3),DAY($D$3+7),"")</f>
        <v/>
      </c>
      <c r="J5" s="23">
        <f>IF(MONTH($D$3+8)=MONTH($D$3),DAY($D$3+8),"")</f>
        <v/>
      </c>
      <c r="K5" s="23">
        <f>IF(MONTH($D$3+9)=MONTH($D$3),DAY($D$3+9),"")</f>
        <v/>
      </c>
      <c r="L5" s="23">
        <f>IF(MONTH($D$3+10)=MONTH($D$3),DAY($D$3+10),"")</f>
        <v/>
      </c>
      <c r="M5" s="23">
        <f>IF(MONTH($D$3+11)=MONTH($D$3),DAY($D$3+11),"")</f>
        <v/>
      </c>
      <c r="N5" s="23">
        <f>IF(MONTH($D$3+12)=MONTH($D$3),DAY($D$3+12),"")</f>
        <v/>
      </c>
      <c r="O5" s="23">
        <f>IF(MONTH($D$3+13)=MONTH($D$3),DAY($D$3+13),"")</f>
        <v/>
      </c>
      <c r="P5" s="23">
        <f>IF(MONTH($D$3+14)=MONTH($D$3),DAY($D$3+14),"")</f>
        <v/>
      </c>
      <c r="Q5" s="23">
        <f>IF(MONTH($D$3+15)=MONTH($D$3),DAY($D$3+15),"")</f>
        <v/>
      </c>
      <c r="R5" s="23">
        <f>IF(MONTH($D$3+16)=MONTH($D$3),DAY($D$3+16),"")</f>
        <v/>
      </c>
      <c r="S5" s="23">
        <f>IF(MONTH($D$3+17)=MONTH($D$3),DAY($D$3+17),"")</f>
        <v/>
      </c>
      <c r="T5" s="23">
        <f>IF(MONTH($D$3+18)=MONTH($D$3),DAY($D$3+18),"")</f>
        <v/>
      </c>
      <c r="U5" s="23">
        <f>IF(MONTH($D$3+19)=MONTH($D$3),DAY($D$3+19),"")</f>
        <v/>
      </c>
      <c r="V5" s="23">
        <f>IF(MONTH($D$3+20)=MONTH($D$3),DAY($D$3+20),"")</f>
        <v/>
      </c>
      <c r="W5" s="23">
        <f>IF(MONTH($D$3+21)=MONTH($D$3),DAY($D$3+21),"")</f>
        <v/>
      </c>
      <c r="X5" s="23">
        <f>IF(MONTH($D$3+22)=MONTH($D$3),DAY($D$3+22),"")</f>
        <v/>
      </c>
      <c r="Y5" s="23">
        <f>IF(MONTH($D$3+23)=MONTH($D$3),DAY($D$3+23),"")</f>
        <v/>
      </c>
      <c r="Z5" s="23">
        <f>IF(MONTH($D$3+24)=MONTH($D$3),DAY($D$3+24),"")</f>
        <v/>
      </c>
      <c r="AA5" s="23">
        <f>IF(MONTH($D$3+25)=MONTH($D$3),DAY($D$3+25),"")</f>
        <v/>
      </c>
      <c r="AB5" s="23">
        <f>IF(MONTH($D$3+26)=MONTH($D$3),DAY($D$3+26),"")</f>
        <v/>
      </c>
      <c r="AC5" s="23">
        <f>IF(MONTH($D$3+27)=MONTH($D$3),DAY($D$3+27),"")</f>
        <v/>
      </c>
      <c r="AD5" s="23">
        <f>IF(MONTH($D$3+28)=MONTH($D$3),DAY($D$3+28),"")</f>
        <v/>
      </c>
      <c r="AE5" s="23">
        <f>IF(MONTH($D$3+29)=MONTH($D$3),DAY($D$3+29),"")</f>
        <v/>
      </c>
      <c r="AF5" s="23">
        <f>IF(MONTH($D$3+30)=MONTH($D$3),DAY($D$3+30),"")</f>
        <v/>
      </c>
      <c r="AG5" s="10" t="inlineStr">
        <is>
          <t>人工計</t>
        </is>
      </c>
      <c r="AH5" s="10" t="inlineStr">
        <is>
          <t>残業計</t>
        </is>
      </c>
    </row>
    <row r="6">
      <c r="A6" s="14">
        <f>IF('職人マスタ'!A5="","",'職人マスタ'!A5)</f>
        <v/>
      </c>
      <c r="B6" s="24">
        <f>IF(OR($A6="",B$5=""),"",SUMIFS('出面入力'!$E$5:$E$504,'出面入力'!$D$5:$D$504,$A6,'出面入力'!$A$5:$A$504,$D$3+0))</f>
        <v/>
      </c>
      <c r="C6" s="24">
        <f>IF(OR($A6="",C$5=""),"",SUMIFS('出面入力'!$E$5:$E$504,'出面入力'!$D$5:$D$504,$A6,'出面入力'!$A$5:$A$504,$D$3+1))</f>
        <v/>
      </c>
      <c r="D6" s="24">
        <f>IF(OR($A6="",D$5=""),"",SUMIFS('出面入力'!$E$5:$E$504,'出面入力'!$D$5:$D$504,$A6,'出面入力'!$A$5:$A$504,$D$3+2))</f>
        <v/>
      </c>
      <c r="E6" s="24">
        <f>IF(OR($A6="",E$5=""),"",SUMIFS('出面入力'!$E$5:$E$504,'出面入力'!$D$5:$D$504,$A6,'出面入力'!$A$5:$A$504,$D$3+3))</f>
        <v/>
      </c>
      <c r="F6" s="24">
        <f>IF(OR($A6="",F$5=""),"",SUMIFS('出面入力'!$E$5:$E$504,'出面入力'!$D$5:$D$504,$A6,'出面入力'!$A$5:$A$504,$D$3+4))</f>
        <v/>
      </c>
      <c r="G6" s="24">
        <f>IF(OR($A6="",G$5=""),"",SUMIFS('出面入力'!$E$5:$E$504,'出面入力'!$D$5:$D$504,$A6,'出面入力'!$A$5:$A$504,$D$3+5))</f>
        <v/>
      </c>
      <c r="H6" s="24">
        <f>IF(OR($A6="",H$5=""),"",SUMIFS('出面入力'!$E$5:$E$504,'出面入力'!$D$5:$D$504,$A6,'出面入力'!$A$5:$A$504,$D$3+6))</f>
        <v/>
      </c>
      <c r="I6" s="24">
        <f>IF(OR($A6="",I$5=""),"",SUMIFS('出面入力'!$E$5:$E$504,'出面入力'!$D$5:$D$504,$A6,'出面入力'!$A$5:$A$504,$D$3+7))</f>
        <v/>
      </c>
      <c r="J6" s="24">
        <f>IF(OR($A6="",J$5=""),"",SUMIFS('出面入力'!$E$5:$E$504,'出面入力'!$D$5:$D$504,$A6,'出面入力'!$A$5:$A$504,$D$3+8))</f>
        <v/>
      </c>
      <c r="K6" s="24">
        <f>IF(OR($A6="",K$5=""),"",SUMIFS('出面入力'!$E$5:$E$504,'出面入力'!$D$5:$D$504,$A6,'出面入力'!$A$5:$A$504,$D$3+9))</f>
        <v/>
      </c>
      <c r="L6" s="24">
        <f>IF(OR($A6="",L$5=""),"",SUMIFS('出面入力'!$E$5:$E$504,'出面入力'!$D$5:$D$504,$A6,'出面入力'!$A$5:$A$504,$D$3+10))</f>
        <v/>
      </c>
      <c r="M6" s="24">
        <f>IF(OR($A6="",M$5=""),"",SUMIFS('出面入力'!$E$5:$E$504,'出面入力'!$D$5:$D$504,$A6,'出面入力'!$A$5:$A$504,$D$3+11))</f>
        <v/>
      </c>
      <c r="N6" s="24">
        <f>IF(OR($A6="",N$5=""),"",SUMIFS('出面入力'!$E$5:$E$504,'出面入力'!$D$5:$D$504,$A6,'出面入力'!$A$5:$A$504,$D$3+12))</f>
        <v/>
      </c>
      <c r="O6" s="24">
        <f>IF(OR($A6="",O$5=""),"",SUMIFS('出面入力'!$E$5:$E$504,'出面入力'!$D$5:$D$504,$A6,'出面入力'!$A$5:$A$504,$D$3+13))</f>
        <v/>
      </c>
      <c r="P6" s="24">
        <f>IF(OR($A6="",P$5=""),"",SUMIFS('出面入力'!$E$5:$E$504,'出面入力'!$D$5:$D$504,$A6,'出面入力'!$A$5:$A$504,$D$3+14))</f>
        <v/>
      </c>
      <c r="Q6" s="24">
        <f>IF(OR($A6="",Q$5=""),"",SUMIFS('出面入力'!$E$5:$E$504,'出面入力'!$D$5:$D$504,$A6,'出面入力'!$A$5:$A$504,$D$3+15))</f>
        <v/>
      </c>
      <c r="R6" s="24">
        <f>IF(OR($A6="",R$5=""),"",SUMIFS('出面入力'!$E$5:$E$504,'出面入力'!$D$5:$D$504,$A6,'出面入力'!$A$5:$A$504,$D$3+16))</f>
        <v/>
      </c>
      <c r="S6" s="24">
        <f>IF(OR($A6="",S$5=""),"",SUMIFS('出面入力'!$E$5:$E$504,'出面入力'!$D$5:$D$504,$A6,'出面入力'!$A$5:$A$504,$D$3+17))</f>
        <v/>
      </c>
      <c r="T6" s="24">
        <f>IF(OR($A6="",T$5=""),"",SUMIFS('出面入力'!$E$5:$E$504,'出面入力'!$D$5:$D$504,$A6,'出面入力'!$A$5:$A$504,$D$3+18))</f>
        <v/>
      </c>
      <c r="U6" s="24">
        <f>IF(OR($A6="",U$5=""),"",SUMIFS('出面入力'!$E$5:$E$504,'出面入力'!$D$5:$D$504,$A6,'出面入力'!$A$5:$A$504,$D$3+19))</f>
        <v/>
      </c>
      <c r="V6" s="24">
        <f>IF(OR($A6="",V$5=""),"",SUMIFS('出面入力'!$E$5:$E$504,'出面入力'!$D$5:$D$504,$A6,'出面入力'!$A$5:$A$504,$D$3+20))</f>
        <v/>
      </c>
      <c r="W6" s="24">
        <f>IF(OR($A6="",W$5=""),"",SUMIFS('出面入力'!$E$5:$E$504,'出面入力'!$D$5:$D$504,$A6,'出面入力'!$A$5:$A$504,$D$3+21))</f>
        <v/>
      </c>
      <c r="X6" s="24">
        <f>IF(OR($A6="",X$5=""),"",SUMIFS('出面入力'!$E$5:$E$504,'出面入力'!$D$5:$D$504,$A6,'出面入力'!$A$5:$A$504,$D$3+22))</f>
        <v/>
      </c>
      <c r="Y6" s="24">
        <f>IF(OR($A6="",Y$5=""),"",SUMIFS('出面入力'!$E$5:$E$504,'出面入力'!$D$5:$D$504,$A6,'出面入力'!$A$5:$A$504,$D$3+23))</f>
        <v/>
      </c>
      <c r="Z6" s="24">
        <f>IF(OR($A6="",Z$5=""),"",SUMIFS('出面入力'!$E$5:$E$504,'出面入力'!$D$5:$D$504,$A6,'出面入力'!$A$5:$A$504,$D$3+24))</f>
        <v/>
      </c>
      <c r="AA6" s="24">
        <f>IF(OR($A6="",AA$5=""),"",SUMIFS('出面入力'!$E$5:$E$504,'出面入力'!$D$5:$D$504,$A6,'出面入力'!$A$5:$A$504,$D$3+25))</f>
        <v/>
      </c>
      <c r="AB6" s="24">
        <f>IF(OR($A6="",AB$5=""),"",SUMIFS('出面入力'!$E$5:$E$504,'出面入力'!$D$5:$D$504,$A6,'出面入力'!$A$5:$A$504,$D$3+26))</f>
        <v/>
      </c>
      <c r="AC6" s="24">
        <f>IF(OR($A6="",AC$5=""),"",SUMIFS('出面入力'!$E$5:$E$504,'出面入力'!$D$5:$D$504,$A6,'出面入力'!$A$5:$A$504,$D$3+27))</f>
        <v/>
      </c>
      <c r="AD6" s="24">
        <f>IF(OR($A6="",AD$5=""),"",SUMIFS('出面入力'!$E$5:$E$504,'出面入力'!$D$5:$D$504,$A6,'出面入力'!$A$5:$A$504,$D$3+28))</f>
        <v/>
      </c>
      <c r="AE6" s="24">
        <f>IF(OR($A6="",AE$5=""),"",SUMIFS('出面入力'!$E$5:$E$504,'出面入力'!$D$5:$D$504,$A6,'出面入力'!$A$5:$A$504,$D$3+29))</f>
        <v/>
      </c>
      <c r="AF6" s="24">
        <f>IF(OR($A6="",AF$5=""),"",SUMIFS('出面入力'!$E$5:$E$504,'出面入力'!$D$5:$D$504,$A6,'出面入力'!$A$5:$A$504,$D$3+30))</f>
        <v/>
      </c>
      <c r="AG6" s="25">
        <f>IF($A6="","",SUMIFS('出面入力'!$E$5:$E$504,'出面入力'!$D$5:$D$504,$A6,'出面入力'!$A$5:$A$504,"&gt;="&amp;$D$3,'出面入力'!$A$5:$A$504,"&lt;="&amp;$E$3))</f>
        <v/>
      </c>
      <c r="AH6" s="25">
        <f>IF($A6="","",SUMIFS('出面入力'!$F$5:$F$504,'出面入力'!$D$5:$D$504,$A6,'出面入力'!$A$5:$A$504,"&gt;="&amp;$D$3,'出面入力'!$A$5:$A$504,"&lt;="&amp;$E$3))</f>
        <v/>
      </c>
    </row>
    <row r="7">
      <c r="A7" s="14">
        <f>IF('職人マスタ'!A6="","",'職人マスタ'!A6)</f>
        <v/>
      </c>
      <c r="B7" s="24">
        <f>IF(OR($A7="",B$5=""),"",SUMIFS('出面入力'!$E$5:$E$504,'出面入力'!$D$5:$D$504,$A7,'出面入力'!$A$5:$A$504,$D$3+0))</f>
        <v/>
      </c>
      <c r="C7" s="24">
        <f>IF(OR($A7="",C$5=""),"",SUMIFS('出面入力'!$E$5:$E$504,'出面入力'!$D$5:$D$504,$A7,'出面入力'!$A$5:$A$504,$D$3+1))</f>
        <v/>
      </c>
      <c r="D7" s="24">
        <f>IF(OR($A7="",D$5=""),"",SUMIFS('出面入力'!$E$5:$E$504,'出面入力'!$D$5:$D$504,$A7,'出面入力'!$A$5:$A$504,$D$3+2))</f>
        <v/>
      </c>
      <c r="E7" s="24">
        <f>IF(OR($A7="",E$5=""),"",SUMIFS('出面入力'!$E$5:$E$504,'出面入力'!$D$5:$D$504,$A7,'出面入力'!$A$5:$A$504,$D$3+3))</f>
        <v/>
      </c>
      <c r="F7" s="24">
        <f>IF(OR($A7="",F$5=""),"",SUMIFS('出面入力'!$E$5:$E$504,'出面入力'!$D$5:$D$504,$A7,'出面入力'!$A$5:$A$504,$D$3+4))</f>
        <v/>
      </c>
      <c r="G7" s="24">
        <f>IF(OR($A7="",G$5=""),"",SUMIFS('出面入力'!$E$5:$E$504,'出面入力'!$D$5:$D$504,$A7,'出面入力'!$A$5:$A$504,$D$3+5))</f>
        <v/>
      </c>
      <c r="H7" s="24">
        <f>IF(OR($A7="",H$5=""),"",SUMIFS('出面入力'!$E$5:$E$504,'出面入力'!$D$5:$D$504,$A7,'出面入力'!$A$5:$A$504,$D$3+6))</f>
        <v/>
      </c>
      <c r="I7" s="24">
        <f>IF(OR($A7="",I$5=""),"",SUMIFS('出面入力'!$E$5:$E$504,'出面入力'!$D$5:$D$504,$A7,'出面入力'!$A$5:$A$504,$D$3+7))</f>
        <v/>
      </c>
      <c r="J7" s="24">
        <f>IF(OR($A7="",J$5=""),"",SUMIFS('出面入力'!$E$5:$E$504,'出面入力'!$D$5:$D$504,$A7,'出面入力'!$A$5:$A$504,$D$3+8))</f>
        <v/>
      </c>
      <c r="K7" s="24">
        <f>IF(OR($A7="",K$5=""),"",SUMIFS('出面入力'!$E$5:$E$504,'出面入力'!$D$5:$D$504,$A7,'出面入力'!$A$5:$A$504,$D$3+9))</f>
        <v/>
      </c>
      <c r="L7" s="24">
        <f>IF(OR($A7="",L$5=""),"",SUMIFS('出面入力'!$E$5:$E$504,'出面入力'!$D$5:$D$504,$A7,'出面入力'!$A$5:$A$504,$D$3+10))</f>
        <v/>
      </c>
      <c r="M7" s="24">
        <f>IF(OR($A7="",M$5=""),"",SUMIFS('出面入力'!$E$5:$E$504,'出面入力'!$D$5:$D$504,$A7,'出面入力'!$A$5:$A$504,$D$3+11))</f>
        <v/>
      </c>
      <c r="N7" s="24">
        <f>IF(OR($A7="",N$5=""),"",SUMIFS('出面入力'!$E$5:$E$504,'出面入力'!$D$5:$D$504,$A7,'出面入力'!$A$5:$A$504,$D$3+12))</f>
        <v/>
      </c>
      <c r="O7" s="24">
        <f>IF(OR($A7="",O$5=""),"",SUMIFS('出面入力'!$E$5:$E$504,'出面入力'!$D$5:$D$504,$A7,'出面入力'!$A$5:$A$504,$D$3+13))</f>
        <v/>
      </c>
      <c r="P7" s="24">
        <f>IF(OR($A7="",P$5=""),"",SUMIFS('出面入力'!$E$5:$E$504,'出面入力'!$D$5:$D$504,$A7,'出面入力'!$A$5:$A$504,$D$3+14))</f>
        <v/>
      </c>
      <c r="Q7" s="24">
        <f>IF(OR($A7="",Q$5=""),"",SUMIFS('出面入力'!$E$5:$E$504,'出面入力'!$D$5:$D$504,$A7,'出面入力'!$A$5:$A$504,$D$3+15))</f>
        <v/>
      </c>
      <c r="R7" s="24">
        <f>IF(OR($A7="",R$5=""),"",SUMIFS('出面入力'!$E$5:$E$504,'出面入力'!$D$5:$D$504,$A7,'出面入力'!$A$5:$A$504,$D$3+16))</f>
        <v/>
      </c>
      <c r="S7" s="24">
        <f>IF(OR($A7="",S$5=""),"",SUMIFS('出面入力'!$E$5:$E$504,'出面入力'!$D$5:$D$504,$A7,'出面入力'!$A$5:$A$504,$D$3+17))</f>
        <v/>
      </c>
      <c r="T7" s="24">
        <f>IF(OR($A7="",T$5=""),"",SUMIFS('出面入力'!$E$5:$E$504,'出面入力'!$D$5:$D$504,$A7,'出面入力'!$A$5:$A$504,$D$3+18))</f>
        <v/>
      </c>
      <c r="U7" s="24">
        <f>IF(OR($A7="",U$5=""),"",SUMIFS('出面入力'!$E$5:$E$504,'出面入力'!$D$5:$D$504,$A7,'出面入力'!$A$5:$A$504,$D$3+19))</f>
        <v/>
      </c>
      <c r="V7" s="24">
        <f>IF(OR($A7="",V$5=""),"",SUMIFS('出面入力'!$E$5:$E$504,'出面入力'!$D$5:$D$504,$A7,'出面入力'!$A$5:$A$504,$D$3+20))</f>
        <v/>
      </c>
      <c r="W7" s="24">
        <f>IF(OR($A7="",W$5=""),"",SUMIFS('出面入力'!$E$5:$E$504,'出面入力'!$D$5:$D$504,$A7,'出面入力'!$A$5:$A$504,$D$3+21))</f>
        <v/>
      </c>
      <c r="X7" s="24">
        <f>IF(OR($A7="",X$5=""),"",SUMIFS('出面入力'!$E$5:$E$504,'出面入力'!$D$5:$D$504,$A7,'出面入力'!$A$5:$A$504,$D$3+22))</f>
        <v/>
      </c>
      <c r="Y7" s="24">
        <f>IF(OR($A7="",Y$5=""),"",SUMIFS('出面入力'!$E$5:$E$504,'出面入力'!$D$5:$D$504,$A7,'出面入力'!$A$5:$A$504,$D$3+23))</f>
        <v/>
      </c>
      <c r="Z7" s="24">
        <f>IF(OR($A7="",Z$5=""),"",SUMIFS('出面入力'!$E$5:$E$504,'出面入力'!$D$5:$D$504,$A7,'出面入力'!$A$5:$A$504,$D$3+24))</f>
        <v/>
      </c>
      <c r="AA7" s="24">
        <f>IF(OR($A7="",AA$5=""),"",SUMIFS('出面入力'!$E$5:$E$504,'出面入力'!$D$5:$D$504,$A7,'出面入力'!$A$5:$A$504,$D$3+25))</f>
        <v/>
      </c>
      <c r="AB7" s="24">
        <f>IF(OR($A7="",AB$5=""),"",SUMIFS('出面入力'!$E$5:$E$504,'出面入力'!$D$5:$D$504,$A7,'出面入力'!$A$5:$A$504,$D$3+26))</f>
        <v/>
      </c>
      <c r="AC7" s="24">
        <f>IF(OR($A7="",AC$5=""),"",SUMIFS('出面入力'!$E$5:$E$504,'出面入力'!$D$5:$D$504,$A7,'出面入力'!$A$5:$A$504,$D$3+27))</f>
        <v/>
      </c>
      <c r="AD7" s="24">
        <f>IF(OR($A7="",AD$5=""),"",SUMIFS('出面入力'!$E$5:$E$504,'出面入力'!$D$5:$D$504,$A7,'出面入力'!$A$5:$A$504,$D$3+28))</f>
        <v/>
      </c>
      <c r="AE7" s="24">
        <f>IF(OR($A7="",AE$5=""),"",SUMIFS('出面入力'!$E$5:$E$504,'出面入力'!$D$5:$D$504,$A7,'出面入力'!$A$5:$A$504,$D$3+29))</f>
        <v/>
      </c>
      <c r="AF7" s="24">
        <f>IF(OR($A7="",AF$5=""),"",SUMIFS('出面入力'!$E$5:$E$504,'出面入力'!$D$5:$D$504,$A7,'出面入力'!$A$5:$A$504,$D$3+30))</f>
        <v/>
      </c>
      <c r="AG7" s="25">
        <f>IF($A7="","",SUMIFS('出面入力'!$E$5:$E$504,'出面入力'!$D$5:$D$504,$A7,'出面入力'!$A$5:$A$504,"&gt;="&amp;$D$3,'出面入力'!$A$5:$A$504,"&lt;="&amp;$E$3))</f>
        <v/>
      </c>
      <c r="AH7" s="25">
        <f>IF($A7="","",SUMIFS('出面入力'!$F$5:$F$504,'出面入力'!$D$5:$D$504,$A7,'出面入力'!$A$5:$A$504,"&gt;="&amp;$D$3,'出面入力'!$A$5:$A$504,"&lt;="&amp;$E$3))</f>
        <v/>
      </c>
    </row>
    <row r="8">
      <c r="A8" s="14">
        <f>IF('職人マスタ'!A7="","",'職人マスタ'!A7)</f>
        <v/>
      </c>
      <c r="B8" s="24">
        <f>IF(OR($A8="",B$5=""),"",SUMIFS('出面入力'!$E$5:$E$504,'出面入力'!$D$5:$D$504,$A8,'出面入力'!$A$5:$A$504,$D$3+0))</f>
        <v/>
      </c>
      <c r="C8" s="24">
        <f>IF(OR($A8="",C$5=""),"",SUMIFS('出面入力'!$E$5:$E$504,'出面入力'!$D$5:$D$504,$A8,'出面入力'!$A$5:$A$504,$D$3+1))</f>
        <v/>
      </c>
      <c r="D8" s="24">
        <f>IF(OR($A8="",D$5=""),"",SUMIFS('出面入力'!$E$5:$E$504,'出面入力'!$D$5:$D$504,$A8,'出面入力'!$A$5:$A$504,$D$3+2))</f>
        <v/>
      </c>
      <c r="E8" s="24">
        <f>IF(OR($A8="",E$5=""),"",SUMIFS('出面入力'!$E$5:$E$504,'出面入力'!$D$5:$D$504,$A8,'出面入力'!$A$5:$A$504,$D$3+3))</f>
        <v/>
      </c>
      <c r="F8" s="24">
        <f>IF(OR($A8="",F$5=""),"",SUMIFS('出面入力'!$E$5:$E$504,'出面入力'!$D$5:$D$504,$A8,'出面入力'!$A$5:$A$504,$D$3+4))</f>
        <v/>
      </c>
      <c r="G8" s="24">
        <f>IF(OR($A8="",G$5=""),"",SUMIFS('出面入力'!$E$5:$E$504,'出面入力'!$D$5:$D$504,$A8,'出面入力'!$A$5:$A$504,$D$3+5))</f>
        <v/>
      </c>
      <c r="H8" s="24">
        <f>IF(OR($A8="",H$5=""),"",SUMIFS('出面入力'!$E$5:$E$504,'出面入力'!$D$5:$D$504,$A8,'出面入力'!$A$5:$A$504,$D$3+6))</f>
        <v/>
      </c>
      <c r="I8" s="24">
        <f>IF(OR($A8="",I$5=""),"",SUMIFS('出面入力'!$E$5:$E$504,'出面入力'!$D$5:$D$504,$A8,'出面入力'!$A$5:$A$504,$D$3+7))</f>
        <v/>
      </c>
      <c r="J8" s="24">
        <f>IF(OR($A8="",J$5=""),"",SUMIFS('出面入力'!$E$5:$E$504,'出面入力'!$D$5:$D$504,$A8,'出面入力'!$A$5:$A$504,$D$3+8))</f>
        <v/>
      </c>
      <c r="K8" s="24">
        <f>IF(OR($A8="",K$5=""),"",SUMIFS('出面入力'!$E$5:$E$504,'出面入力'!$D$5:$D$504,$A8,'出面入力'!$A$5:$A$504,$D$3+9))</f>
        <v/>
      </c>
      <c r="L8" s="24">
        <f>IF(OR($A8="",L$5=""),"",SUMIFS('出面入力'!$E$5:$E$504,'出面入力'!$D$5:$D$504,$A8,'出面入力'!$A$5:$A$504,$D$3+10))</f>
        <v/>
      </c>
      <c r="M8" s="24">
        <f>IF(OR($A8="",M$5=""),"",SUMIFS('出面入力'!$E$5:$E$504,'出面入力'!$D$5:$D$504,$A8,'出面入力'!$A$5:$A$504,$D$3+11))</f>
        <v/>
      </c>
      <c r="N8" s="24">
        <f>IF(OR($A8="",N$5=""),"",SUMIFS('出面入力'!$E$5:$E$504,'出面入力'!$D$5:$D$504,$A8,'出面入力'!$A$5:$A$504,$D$3+12))</f>
        <v/>
      </c>
      <c r="O8" s="24">
        <f>IF(OR($A8="",O$5=""),"",SUMIFS('出面入力'!$E$5:$E$504,'出面入力'!$D$5:$D$504,$A8,'出面入力'!$A$5:$A$504,$D$3+13))</f>
        <v/>
      </c>
      <c r="P8" s="24">
        <f>IF(OR($A8="",P$5=""),"",SUMIFS('出面入力'!$E$5:$E$504,'出面入力'!$D$5:$D$504,$A8,'出面入力'!$A$5:$A$504,$D$3+14))</f>
        <v/>
      </c>
      <c r="Q8" s="24">
        <f>IF(OR($A8="",Q$5=""),"",SUMIFS('出面入力'!$E$5:$E$504,'出面入力'!$D$5:$D$504,$A8,'出面入力'!$A$5:$A$504,$D$3+15))</f>
        <v/>
      </c>
      <c r="R8" s="24">
        <f>IF(OR($A8="",R$5=""),"",SUMIFS('出面入力'!$E$5:$E$504,'出面入力'!$D$5:$D$504,$A8,'出面入力'!$A$5:$A$504,$D$3+16))</f>
        <v/>
      </c>
      <c r="S8" s="24">
        <f>IF(OR($A8="",S$5=""),"",SUMIFS('出面入力'!$E$5:$E$504,'出面入力'!$D$5:$D$504,$A8,'出面入力'!$A$5:$A$504,$D$3+17))</f>
        <v/>
      </c>
      <c r="T8" s="24">
        <f>IF(OR($A8="",T$5=""),"",SUMIFS('出面入力'!$E$5:$E$504,'出面入力'!$D$5:$D$504,$A8,'出面入力'!$A$5:$A$504,$D$3+18))</f>
        <v/>
      </c>
      <c r="U8" s="24">
        <f>IF(OR($A8="",U$5=""),"",SUMIFS('出面入力'!$E$5:$E$504,'出面入力'!$D$5:$D$504,$A8,'出面入力'!$A$5:$A$504,$D$3+19))</f>
        <v/>
      </c>
      <c r="V8" s="24">
        <f>IF(OR($A8="",V$5=""),"",SUMIFS('出面入力'!$E$5:$E$504,'出面入力'!$D$5:$D$504,$A8,'出面入力'!$A$5:$A$504,$D$3+20))</f>
        <v/>
      </c>
      <c r="W8" s="24">
        <f>IF(OR($A8="",W$5=""),"",SUMIFS('出面入力'!$E$5:$E$504,'出面入力'!$D$5:$D$504,$A8,'出面入力'!$A$5:$A$504,$D$3+21))</f>
        <v/>
      </c>
      <c r="X8" s="24">
        <f>IF(OR($A8="",X$5=""),"",SUMIFS('出面入力'!$E$5:$E$504,'出面入力'!$D$5:$D$504,$A8,'出面入力'!$A$5:$A$504,$D$3+22))</f>
        <v/>
      </c>
      <c r="Y8" s="24">
        <f>IF(OR($A8="",Y$5=""),"",SUMIFS('出面入力'!$E$5:$E$504,'出面入力'!$D$5:$D$504,$A8,'出面入力'!$A$5:$A$504,$D$3+23))</f>
        <v/>
      </c>
      <c r="Z8" s="24">
        <f>IF(OR($A8="",Z$5=""),"",SUMIFS('出面入力'!$E$5:$E$504,'出面入力'!$D$5:$D$504,$A8,'出面入力'!$A$5:$A$504,$D$3+24))</f>
        <v/>
      </c>
      <c r="AA8" s="24">
        <f>IF(OR($A8="",AA$5=""),"",SUMIFS('出面入力'!$E$5:$E$504,'出面入力'!$D$5:$D$504,$A8,'出面入力'!$A$5:$A$504,$D$3+25))</f>
        <v/>
      </c>
      <c r="AB8" s="24">
        <f>IF(OR($A8="",AB$5=""),"",SUMIFS('出面入力'!$E$5:$E$504,'出面入力'!$D$5:$D$504,$A8,'出面入力'!$A$5:$A$504,$D$3+26))</f>
        <v/>
      </c>
      <c r="AC8" s="24">
        <f>IF(OR($A8="",AC$5=""),"",SUMIFS('出面入力'!$E$5:$E$504,'出面入力'!$D$5:$D$504,$A8,'出面入力'!$A$5:$A$504,$D$3+27))</f>
        <v/>
      </c>
      <c r="AD8" s="24">
        <f>IF(OR($A8="",AD$5=""),"",SUMIFS('出面入力'!$E$5:$E$504,'出面入力'!$D$5:$D$504,$A8,'出面入力'!$A$5:$A$504,$D$3+28))</f>
        <v/>
      </c>
      <c r="AE8" s="24">
        <f>IF(OR($A8="",AE$5=""),"",SUMIFS('出面入力'!$E$5:$E$504,'出面入力'!$D$5:$D$504,$A8,'出面入力'!$A$5:$A$504,$D$3+29))</f>
        <v/>
      </c>
      <c r="AF8" s="24">
        <f>IF(OR($A8="",AF$5=""),"",SUMIFS('出面入力'!$E$5:$E$504,'出面入力'!$D$5:$D$504,$A8,'出面入力'!$A$5:$A$504,$D$3+30))</f>
        <v/>
      </c>
      <c r="AG8" s="25">
        <f>IF($A8="","",SUMIFS('出面入力'!$E$5:$E$504,'出面入力'!$D$5:$D$504,$A8,'出面入力'!$A$5:$A$504,"&gt;="&amp;$D$3,'出面入力'!$A$5:$A$504,"&lt;="&amp;$E$3))</f>
        <v/>
      </c>
      <c r="AH8" s="25">
        <f>IF($A8="","",SUMIFS('出面入力'!$F$5:$F$504,'出面入力'!$D$5:$D$504,$A8,'出面入力'!$A$5:$A$504,"&gt;="&amp;$D$3,'出面入力'!$A$5:$A$504,"&lt;="&amp;$E$3))</f>
        <v/>
      </c>
    </row>
    <row r="9">
      <c r="A9" s="14">
        <f>IF('職人マスタ'!A8="","",'職人マスタ'!A8)</f>
        <v/>
      </c>
      <c r="B9" s="24">
        <f>IF(OR($A9="",B$5=""),"",SUMIFS('出面入力'!$E$5:$E$504,'出面入力'!$D$5:$D$504,$A9,'出面入力'!$A$5:$A$504,$D$3+0))</f>
        <v/>
      </c>
      <c r="C9" s="24">
        <f>IF(OR($A9="",C$5=""),"",SUMIFS('出面入力'!$E$5:$E$504,'出面入力'!$D$5:$D$504,$A9,'出面入力'!$A$5:$A$504,$D$3+1))</f>
        <v/>
      </c>
      <c r="D9" s="24">
        <f>IF(OR($A9="",D$5=""),"",SUMIFS('出面入力'!$E$5:$E$504,'出面入力'!$D$5:$D$504,$A9,'出面入力'!$A$5:$A$504,$D$3+2))</f>
        <v/>
      </c>
      <c r="E9" s="24">
        <f>IF(OR($A9="",E$5=""),"",SUMIFS('出面入力'!$E$5:$E$504,'出面入力'!$D$5:$D$504,$A9,'出面入力'!$A$5:$A$504,$D$3+3))</f>
        <v/>
      </c>
      <c r="F9" s="24">
        <f>IF(OR($A9="",F$5=""),"",SUMIFS('出面入力'!$E$5:$E$504,'出面入力'!$D$5:$D$504,$A9,'出面入力'!$A$5:$A$504,$D$3+4))</f>
        <v/>
      </c>
      <c r="G9" s="24">
        <f>IF(OR($A9="",G$5=""),"",SUMIFS('出面入力'!$E$5:$E$504,'出面入力'!$D$5:$D$504,$A9,'出面入力'!$A$5:$A$504,$D$3+5))</f>
        <v/>
      </c>
      <c r="H9" s="24">
        <f>IF(OR($A9="",H$5=""),"",SUMIFS('出面入力'!$E$5:$E$504,'出面入力'!$D$5:$D$504,$A9,'出面入力'!$A$5:$A$504,$D$3+6))</f>
        <v/>
      </c>
      <c r="I9" s="24">
        <f>IF(OR($A9="",I$5=""),"",SUMIFS('出面入力'!$E$5:$E$504,'出面入力'!$D$5:$D$504,$A9,'出面入力'!$A$5:$A$504,$D$3+7))</f>
        <v/>
      </c>
      <c r="J9" s="24">
        <f>IF(OR($A9="",J$5=""),"",SUMIFS('出面入力'!$E$5:$E$504,'出面入力'!$D$5:$D$504,$A9,'出面入力'!$A$5:$A$504,$D$3+8))</f>
        <v/>
      </c>
      <c r="K9" s="24">
        <f>IF(OR($A9="",K$5=""),"",SUMIFS('出面入力'!$E$5:$E$504,'出面入力'!$D$5:$D$504,$A9,'出面入力'!$A$5:$A$504,$D$3+9))</f>
        <v/>
      </c>
      <c r="L9" s="24">
        <f>IF(OR($A9="",L$5=""),"",SUMIFS('出面入力'!$E$5:$E$504,'出面入力'!$D$5:$D$504,$A9,'出面入力'!$A$5:$A$504,$D$3+10))</f>
        <v/>
      </c>
      <c r="M9" s="24">
        <f>IF(OR($A9="",M$5=""),"",SUMIFS('出面入力'!$E$5:$E$504,'出面入力'!$D$5:$D$504,$A9,'出面入力'!$A$5:$A$504,$D$3+11))</f>
        <v/>
      </c>
      <c r="N9" s="24">
        <f>IF(OR($A9="",N$5=""),"",SUMIFS('出面入力'!$E$5:$E$504,'出面入力'!$D$5:$D$504,$A9,'出面入力'!$A$5:$A$504,$D$3+12))</f>
        <v/>
      </c>
      <c r="O9" s="24">
        <f>IF(OR($A9="",O$5=""),"",SUMIFS('出面入力'!$E$5:$E$504,'出面入力'!$D$5:$D$504,$A9,'出面入力'!$A$5:$A$504,$D$3+13))</f>
        <v/>
      </c>
      <c r="P9" s="24">
        <f>IF(OR($A9="",P$5=""),"",SUMIFS('出面入力'!$E$5:$E$504,'出面入力'!$D$5:$D$504,$A9,'出面入力'!$A$5:$A$504,$D$3+14))</f>
        <v/>
      </c>
      <c r="Q9" s="24">
        <f>IF(OR($A9="",Q$5=""),"",SUMIFS('出面入力'!$E$5:$E$504,'出面入力'!$D$5:$D$504,$A9,'出面入力'!$A$5:$A$504,$D$3+15))</f>
        <v/>
      </c>
      <c r="R9" s="24">
        <f>IF(OR($A9="",R$5=""),"",SUMIFS('出面入力'!$E$5:$E$504,'出面入力'!$D$5:$D$504,$A9,'出面入力'!$A$5:$A$504,$D$3+16))</f>
        <v/>
      </c>
      <c r="S9" s="24">
        <f>IF(OR($A9="",S$5=""),"",SUMIFS('出面入力'!$E$5:$E$504,'出面入力'!$D$5:$D$504,$A9,'出面入力'!$A$5:$A$504,$D$3+17))</f>
        <v/>
      </c>
      <c r="T9" s="24">
        <f>IF(OR($A9="",T$5=""),"",SUMIFS('出面入力'!$E$5:$E$504,'出面入力'!$D$5:$D$504,$A9,'出面入力'!$A$5:$A$504,$D$3+18))</f>
        <v/>
      </c>
      <c r="U9" s="24">
        <f>IF(OR($A9="",U$5=""),"",SUMIFS('出面入力'!$E$5:$E$504,'出面入力'!$D$5:$D$504,$A9,'出面入力'!$A$5:$A$504,$D$3+19))</f>
        <v/>
      </c>
      <c r="V9" s="24">
        <f>IF(OR($A9="",V$5=""),"",SUMIFS('出面入力'!$E$5:$E$504,'出面入力'!$D$5:$D$504,$A9,'出面入力'!$A$5:$A$504,$D$3+20))</f>
        <v/>
      </c>
      <c r="W9" s="24">
        <f>IF(OR($A9="",W$5=""),"",SUMIFS('出面入力'!$E$5:$E$504,'出面入力'!$D$5:$D$504,$A9,'出面入力'!$A$5:$A$504,$D$3+21))</f>
        <v/>
      </c>
      <c r="X9" s="24">
        <f>IF(OR($A9="",X$5=""),"",SUMIFS('出面入力'!$E$5:$E$504,'出面入力'!$D$5:$D$504,$A9,'出面入力'!$A$5:$A$504,$D$3+22))</f>
        <v/>
      </c>
      <c r="Y9" s="24">
        <f>IF(OR($A9="",Y$5=""),"",SUMIFS('出面入力'!$E$5:$E$504,'出面入力'!$D$5:$D$504,$A9,'出面入力'!$A$5:$A$504,$D$3+23))</f>
        <v/>
      </c>
      <c r="Z9" s="24">
        <f>IF(OR($A9="",Z$5=""),"",SUMIFS('出面入力'!$E$5:$E$504,'出面入力'!$D$5:$D$504,$A9,'出面入力'!$A$5:$A$504,$D$3+24))</f>
        <v/>
      </c>
      <c r="AA9" s="24">
        <f>IF(OR($A9="",AA$5=""),"",SUMIFS('出面入力'!$E$5:$E$504,'出面入力'!$D$5:$D$504,$A9,'出面入力'!$A$5:$A$504,$D$3+25))</f>
        <v/>
      </c>
      <c r="AB9" s="24">
        <f>IF(OR($A9="",AB$5=""),"",SUMIFS('出面入力'!$E$5:$E$504,'出面入力'!$D$5:$D$504,$A9,'出面入力'!$A$5:$A$504,$D$3+26))</f>
        <v/>
      </c>
      <c r="AC9" s="24">
        <f>IF(OR($A9="",AC$5=""),"",SUMIFS('出面入力'!$E$5:$E$504,'出面入力'!$D$5:$D$504,$A9,'出面入力'!$A$5:$A$504,$D$3+27))</f>
        <v/>
      </c>
      <c r="AD9" s="24">
        <f>IF(OR($A9="",AD$5=""),"",SUMIFS('出面入力'!$E$5:$E$504,'出面入力'!$D$5:$D$504,$A9,'出面入力'!$A$5:$A$504,$D$3+28))</f>
        <v/>
      </c>
      <c r="AE9" s="24">
        <f>IF(OR($A9="",AE$5=""),"",SUMIFS('出面入力'!$E$5:$E$504,'出面入力'!$D$5:$D$504,$A9,'出面入力'!$A$5:$A$504,$D$3+29))</f>
        <v/>
      </c>
      <c r="AF9" s="24">
        <f>IF(OR($A9="",AF$5=""),"",SUMIFS('出面入力'!$E$5:$E$504,'出面入力'!$D$5:$D$504,$A9,'出面入力'!$A$5:$A$504,$D$3+30))</f>
        <v/>
      </c>
      <c r="AG9" s="25">
        <f>IF($A9="","",SUMIFS('出面入力'!$E$5:$E$504,'出面入力'!$D$5:$D$504,$A9,'出面入力'!$A$5:$A$504,"&gt;="&amp;$D$3,'出面入力'!$A$5:$A$504,"&lt;="&amp;$E$3))</f>
        <v/>
      </c>
      <c r="AH9" s="25">
        <f>IF($A9="","",SUMIFS('出面入力'!$F$5:$F$504,'出面入力'!$D$5:$D$504,$A9,'出面入力'!$A$5:$A$504,"&gt;="&amp;$D$3,'出面入力'!$A$5:$A$504,"&lt;="&amp;$E$3))</f>
        <v/>
      </c>
    </row>
    <row r="10">
      <c r="A10" s="14">
        <f>IF('職人マスタ'!A9="","",'職人マスタ'!A9)</f>
        <v/>
      </c>
      <c r="B10" s="24">
        <f>IF(OR($A10="",B$5=""),"",SUMIFS('出面入力'!$E$5:$E$504,'出面入力'!$D$5:$D$504,$A10,'出面入力'!$A$5:$A$504,$D$3+0))</f>
        <v/>
      </c>
      <c r="C10" s="24">
        <f>IF(OR($A10="",C$5=""),"",SUMIFS('出面入力'!$E$5:$E$504,'出面入力'!$D$5:$D$504,$A10,'出面入力'!$A$5:$A$504,$D$3+1))</f>
        <v/>
      </c>
      <c r="D10" s="24">
        <f>IF(OR($A10="",D$5=""),"",SUMIFS('出面入力'!$E$5:$E$504,'出面入力'!$D$5:$D$504,$A10,'出面入力'!$A$5:$A$504,$D$3+2))</f>
        <v/>
      </c>
      <c r="E10" s="24">
        <f>IF(OR($A10="",E$5=""),"",SUMIFS('出面入力'!$E$5:$E$504,'出面入力'!$D$5:$D$504,$A10,'出面入力'!$A$5:$A$504,$D$3+3))</f>
        <v/>
      </c>
      <c r="F10" s="24">
        <f>IF(OR($A10="",F$5=""),"",SUMIFS('出面入力'!$E$5:$E$504,'出面入力'!$D$5:$D$504,$A10,'出面入力'!$A$5:$A$504,$D$3+4))</f>
        <v/>
      </c>
      <c r="G10" s="24">
        <f>IF(OR($A10="",G$5=""),"",SUMIFS('出面入力'!$E$5:$E$504,'出面入力'!$D$5:$D$504,$A10,'出面入力'!$A$5:$A$504,$D$3+5))</f>
        <v/>
      </c>
      <c r="H10" s="24">
        <f>IF(OR($A10="",H$5=""),"",SUMIFS('出面入力'!$E$5:$E$504,'出面入力'!$D$5:$D$504,$A10,'出面入力'!$A$5:$A$504,$D$3+6))</f>
        <v/>
      </c>
      <c r="I10" s="24">
        <f>IF(OR($A10="",I$5=""),"",SUMIFS('出面入力'!$E$5:$E$504,'出面入力'!$D$5:$D$504,$A10,'出面入力'!$A$5:$A$504,$D$3+7))</f>
        <v/>
      </c>
      <c r="J10" s="24">
        <f>IF(OR($A10="",J$5=""),"",SUMIFS('出面入力'!$E$5:$E$504,'出面入力'!$D$5:$D$504,$A10,'出面入力'!$A$5:$A$504,$D$3+8))</f>
        <v/>
      </c>
      <c r="K10" s="24">
        <f>IF(OR($A10="",K$5=""),"",SUMIFS('出面入力'!$E$5:$E$504,'出面入力'!$D$5:$D$504,$A10,'出面入力'!$A$5:$A$504,$D$3+9))</f>
        <v/>
      </c>
      <c r="L10" s="24">
        <f>IF(OR($A10="",L$5=""),"",SUMIFS('出面入力'!$E$5:$E$504,'出面入力'!$D$5:$D$504,$A10,'出面入力'!$A$5:$A$504,$D$3+10))</f>
        <v/>
      </c>
      <c r="M10" s="24">
        <f>IF(OR($A10="",M$5=""),"",SUMIFS('出面入力'!$E$5:$E$504,'出面入力'!$D$5:$D$504,$A10,'出面入力'!$A$5:$A$504,$D$3+11))</f>
        <v/>
      </c>
      <c r="N10" s="24">
        <f>IF(OR($A10="",N$5=""),"",SUMIFS('出面入力'!$E$5:$E$504,'出面入力'!$D$5:$D$504,$A10,'出面入力'!$A$5:$A$504,$D$3+12))</f>
        <v/>
      </c>
      <c r="O10" s="24">
        <f>IF(OR($A10="",O$5=""),"",SUMIFS('出面入力'!$E$5:$E$504,'出面入力'!$D$5:$D$504,$A10,'出面入力'!$A$5:$A$504,$D$3+13))</f>
        <v/>
      </c>
      <c r="P10" s="24">
        <f>IF(OR($A10="",P$5=""),"",SUMIFS('出面入力'!$E$5:$E$504,'出面入力'!$D$5:$D$504,$A10,'出面入力'!$A$5:$A$504,$D$3+14))</f>
        <v/>
      </c>
      <c r="Q10" s="24">
        <f>IF(OR($A10="",Q$5=""),"",SUMIFS('出面入力'!$E$5:$E$504,'出面入力'!$D$5:$D$504,$A10,'出面入力'!$A$5:$A$504,$D$3+15))</f>
        <v/>
      </c>
      <c r="R10" s="24">
        <f>IF(OR($A10="",R$5=""),"",SUMIFS('出面入力'!$E$5:$E$504,'出面入力'!$D$5:$D$504,$A10,'出面入力'!$A$5:$A$504,$D$3+16))</f>
        <v/>
      </c>
      <c r="S10" s="24">
        <f>IF(OR($A10="",S$5=""),"",SUMIFS('出面入力'!$E$5:$E$504,'出面入力'!$D$5:$D$504,$A10,'出面入力'!$A$5:$A$504,$D$3+17))</f>
        <v/>
      </c>
      <c r="T10" s="24">
        <f>IF(OR($A10="",T$5=""),"",SUMIFS('出面入力'!$E$5:$E$504,'出面入力'!$D$5:$D$504,$A10,'出面入力'!$A$5:$A$504,$D$3+18))</f>
        <v/>
      </c>
      <c r="U10" s="24">
        <f>IF(OR($A10="",U$5=""),"",SUMIFS('出面入力'!$E$5:$E$504,'出面入力'!$D$5:$D$504,$A10,'出面入力'!$A$5:$A$504,$D$3+19))</f>
        <v/>
      </c>
      <c r="V10" s="24">
        <f>IF(OR($A10="",V$5=""),"",SUMIFS('出面入力'!$E$5:$E$504,'出面入力'!$D$5:$D$504,$A10,'出面入力'!$A$5:$A$504,$D$3+20))</f>
        <v/>
      </c>
      <c r="W10" s="24">
        <f>IF(OR($A10="",W$5=""),"",SUMIFS('出面入力'!$E$5:$E$504,'出面入力'!$D$5:$D$504,$A10,'出面入力'!$A$5:$A$504,$D$3+21))</f>
        <v/>
      </c>
      <c r="X10" s="24">
        <f>IF(OR($A10="",X$5=""),"",SUMIFS('出面入力'!$E$5:$E$504,'出面入力'!$D$5:$D$504,$A10,'出面入力'!$A$5:$A$504,$D$3+22))</f>
        <v/>
      </c>
      <c r="Y10" s="24">
        <f>IF(OR($A10="",Y$5=""),"",SUMIFS('出面入力'!$E$5:$E$504,'出面入力'!$D$5:$D$504,$A10,'出面入力'!$A$5:$A$504,$D$3+23))</f>
        <v/>
      </c>
      <c r="Z10" s="24">
        <f>IF(OR($A10="",Z$5=""),"",SUMIFS('出面入力'!$E$5:$E$504,'出面入力'!$D$5:$D$504,$A10,'出面入力'!$A$5:$A$504,$D$3+24))</f>
        <v/>
      </c>
      <c r="AA10" s="24">
        <f>IF(OR($A10="",AA$5=""),"",SUMIFS('出面入力'!$E$5:$E$504,'出面入力'!$D$5:$D$504,$A10,'出面入力'!$A$5:$A$504,$D$3+25))</f>
        <v/>
      </c>
      <c r="AB10" s="24">
        <f>IF(OR($A10="",AB$5=""),"",SUMIFS('出面入力'!$E$5:$E$504,'出面入力'!$D$5:$D$504,$A10,'出面入力'!$A$5:$A$504,$D$3+26))</f>
        <v/>
      </c>
      <c r="AC10" s="24">
        <f>IF(OR($A10="",AC$5=""),"",SUMIFS('出面入力'!$E$5:$E$504,'出面入力'!$D$5:$D$504,$A10,'出面入力'!$A$5:$A$504,$D$3+27))</f>
        <v/>
      </c>
      <c r="AD10" s="24">
        <f>IF(OR($A10="",AD$5=""),"",SUMIFS('出面入力'!$E$5:$E$504,'出面入力'!$D$5:$D$504,$A10,'出面入力'!$A$5:$A$504,$D$3+28))</f>
        <v/>
      </c>
      <c r="AE10" s="24">
        <f>IF(OR($A10="",AE$5=""),"",SUMIFS('出面入力'!$E$5:$E$504,'出面入力'!$D$5:$D$504,$A10,'出面入力'!$A$5:$A$504,$D$3+29))</f>
        <v/>
      </c>
      <c r="AF10" s="24">
        <f>IF(OR($A10="",AF$5=""),"",SUMIFS('出面入力'!$E$5:$E$504,'出面入力'!$D$5:$D$504,$A10,'出面入力'!$A$5:$A$504,$D$3+30))</f>
        <v/>
      </c>
      <c r="AG10" s="25">
        <f>IF($A10="","",SUMIFS('出面入力'!$E$5:$E$504,'出面入力'!$D$5:$D$504,$A10,'出面入力'!$A$5:$A$504,"&gt;="&amp;$D$3,'出面入力'!$A$5:$A$504,"&lt;="&amp;$E$3))</f>
        <v/>
      </c>
      <c r="AH10" s="25">
        <f>IF($A10="","",SUMIFS('出面入力'!$F$5:$F$504,'出面入力'!$D$5:$D$504,$A10,'出面入力'!$A$5:$A$504,"&gt;="&amp;$D$3,'出面入力'!$A$5:$A$504,"&lt;="&amp;$E$3))</f>
        <v/>
      </c>
    </row>
    <row r="11">
      <c r="A11" s="14">
        <f>IF('職人マスタ'!A10="","",'職人マスタ'!A10)</f>
        <v/>
      </c>
      <c r="B11" s="24">
        <f>IF(OR($A11="",B$5=""),"",SUMIFS('出面入力'!$E$5:$E$504,'出面入力'!$D$5:$D$504,$A11,'出面入力'!$A$5:$A$504,$D$3+0))</f>
        <v/>
      </c>
      <c r="C11" s="24">
        <f>IF(OR($A11="",C$5=""),"",SUMIFS('出面入力'!$E$5:$E$504,'出面入力'!$D$5:$D$504,$A11,'出面入力'!$A$5:$A$504,$D$3+1))</f>
        <v/>
      </c>
      <c r="D11" s="24">
        <f>IF(OR($A11="",D$5=""),"",SUMIFS('出面入力'!$E$5:$E$504,'出面入力'!$D$5:$D$504,$A11,'出面入力'!$A$5:$A$504,$D$3+2))</f>
        <v/>
      </c>
      <c r="E11" s="24">
        <f>IF(OR($A11="",E$5=""),"",SUMIFS('出面入力'!$E$5:$E$504,'出面入力'!$D$5:$D$504,$A11,'出面入力'!$A$5:$A$504,$D$3+3))</f>
        <v/>
      </c>
      <c r="F11" s="24">
        <f>IF(OR($A11="",F$5=""),"",SUMIFS('出面入力'!$E$5:$E$504,'出面入力'!$D$5:$D$504,$A11,'出面入力'!$A$5:$A$504,$D$3+4))</f>
        <v/>
      </c>
      <c r="G11" s="24">
        <f>IF(OR($A11="",G$5=""),"",SUMIFS('出面入力'!$E$5:$E$504,'出面入力'!$D$5:$D$504,$A11,'出面入力'!$A$5:$A$504,$D$3+5))</f>
        <v/>
      </c>
      <c r="H11" s="24">
        <f>IF(OR($A11="",H$5=""),"",SUMIFS('出面入力'!$E$5:$E$504,'出面入力'!$D$5:$D$504,$A11,'出面入力'!$A$5:$A$504,$D$3+6))</f>
        <v/>
      </c>
      <c r="I11" s="24">
        <f>IF(OR($A11="",I$5=""),"",SUMIFS('出面入力'!$E$5:$E$504,'出面入力'!$D$5:$D$504,$A11,'出面入力'!$A$5:$A$504,$D$3+7))</f>
        <v/>
      </c>
      <c r="J11" s="24">
        <f>IF(OR($A11="",J$5=""),"",SUMIFS('出面入力'!$E$5:$E$504,'出面入力'!$D$5:$D$504,$A11,'出面入力'!$A$5:$A$504,$D$3+8))</f>
        <v/>
      </c>
      <c r="K11" s="24">
        <f>IF(OR($A11="",K$5=""),"",SUMIFS('出面入力'!$E$5:$E$504,'出面入力'!$D$5:$D$504,$A11,'出面入力'!$A$5:$A$504,$D$3+9))</f>
        <v/>
      </c>
      <c r="L11" s="24">
        <f>IF(OR($A11="",L$5=""),"",SUMIFS('出面入力'!$E$5:$E$504,'出面入力'!$D$5:$D$504,$A11,'出面入力'!$A$5:$A$504,$D$3+10))</f>
        <v/>
      </c>
      <c r="M11" s="24">
        <f>IF(OR($A11="",M$5=""),"",SUMIFS('出面入力'!$E$5:$E$504,'出面入力'!$D$5:$D$504,$A11,'出面入力'!$A$5:$A$504,$D$3+11))</f>
        <v/>
      </c>
      <c r="N11" s="24">
        <f>IF(OR($A11="",N$5=""),"",SUMIFS('出面入力'!$E$5:$E$504,'出面入力'!$D$5:$D$504,$A11,'出面入力'!$A$5:$A$504,$D$3+12))</f>
        <v/>
      </c>
      <c r="O11" s="24">
        <f>IF(OR($A11="",O$5=""),"",SUMIFS('出面入力'!$E$5:$E$504,'出面入力'!$D$5:$D$504,$A11,'出面入力'!$A$5:$A$504,$D$3+13))</f>
        <v/>
      </c>
      <c r="P11" s="24">
        <f>IF(OR($A11="",P$5=""),"",SUMIFS('出面入力'!$E$5:$E$504,'出面入力'!$D$5:$D$504,$A11,'出面入力'!$A$5:$A$504,$D$3+14))</f>
        <v/>
      </c>
      <c r="Q11" s="24">
        <f>IF(OR($A11="",Q$5=""),"",SUMIFS('出面入力'!$E$5:$E$504,'出面入力'!$D$5:$D$504,$A11,'出面入力'!$A$5:$A$504,$D$3+15))</f>
        <v/>
      </c>
      <c r="R11" s="24">
        <f>IF(OR($A11="",R$5=""),"",SUMIFS('出面入力'!$E$5:$E$504,'出面入力'!$D$5:$D$504,$A11,'出面入力'!$A$5:$A$504,$D$3+16))</f>
        <v/>
      </c>
      <c r="S11" s="24">
        <f>IF(OR($A11="",S$5=""),"",SUMIFS('出面入力'!$E$5:$E$504,'出面入力'!$D$5:$D$504,$A11,'出面入力'!$A$5:$A$504,$D$3+17))</f>
        <v/>
      </c>
      <c r="T11" s="24">
        <f>IF(OR($A11="",T$5=""),"",SUMIFS('出面入力'!$E$5:$E$504,'出面入力'!$D$5:$D$504,$A11,'出面入力'!$A$5:$A$504,$D$3+18))</f>
        <v/>
      </c>
      <c r="U11" s="24">
        <f>IF(OR($A11="",U$5=""),"",SUMIFS('出面入力'!$E$5:$E$504,'出面入力'!$D$5:$D$504,$A11,'出面入力'!$A$5:$A$504,$D$3+19))</f>
        <v/>
      </c>
      <c r="V11" s="24">
        <f>IF(OR($A11="",V$5=""),"",SUMIFS('出面入力'!$E$5:$E$504,'出面入力'!$D$5:$D$504,$A11,'出面入力'!$A$5:$A$504,$D$3+20))</f>
        <v/>
      </c>
      <c r="W11" s="24">
        <f>IF(OR($A11="",W$5=""),"",SUMIFS('出面入力'!$E$5:$E$504,'出面入力'!$D$5:$D$504,$A11,'出面入力'!$A$5:$A$504,$D$3+21))</f>
        <v/>
      </c>
      <c r="X11" s="24">
        <f>IF(OR($A11="",X$5=""),"",SUMIFS('出面入力'!$E$5:$E$504,'出面入力'!$D$5:$D$504,$A11,'出面入力'!$A$5:$A$504,$D$3+22))</f>
        <v/>
      </c>
      <c r="Y11" s="24">
        <f>IF(OR($A11="",Y$5=""),"",SUMIFS('出面入力'!$E$5:$E$504,'出面入力'!$D$5:$D$504,$A11,'出面入力'!$A$5:$A$504,$D$3+23))</f>
        <v/>
      </c>
      <c r="Z11" s="24">
        <f>IF(OR($A11="",Z$5=""),"",SUMIFS('出面入力'!$E$5:$E$504,'出面入力'!$D$5:$D$504,$A11,'出面入力'!$A$5:$A$504,$D$3+24))</f>
        <v/>
      </c>
      <c r="AA11" s="24">
        <f>IF(OR($A11="",AA$5=""),"",SUMIFS('出面入力'!$E$5:$E$504,'出面入力'!$D$5:$D$504,$A11,'出面入力'!$A$5:$A$504,$D$3+25))</f>
        <v/>
      </c>
      <c r="AB11" s="24">
        <f>IF(OR($A11="",AB$5=""),"",SUMIFS('出面入力'!$E$5:$E$504,'出面入力'!$D$5:$D$504,$A11,'出面入力'!$A$5:$A$504,$D$3+26))</f>
        <v/>
      </c>
      <c r="AC11" s="24">
        <f>IF(OR($A11="",AC$5=""),"",SUMIFS('出面入力'!$E$5:$E$504,'出面入力'!$D$5:$D$504,$A11,'出面入力'!$A$5:$A$504,$D$3+27))</f>
        <v/>
      </c>
      <c r="AD11" s="24">
        <f>IF(OR($A11="",AD$5=""),"",SUMIFS('出面入力'!$E$5:$E$504,'出面入力'!$D$5:$D$504,$A11,'出面入力'!$A$5:$A$504,$D$3+28))</f>
        <v/>
      </c>
      <c r="AE11" s="24">
        <f>IF(OR($A11="",AE$5=""),"",SUMIFS('出面入力'!$E$5:$E$504,'出面入力'!$D$5:$D$504,$A11,'出面入力'!$A$5:$A$504,$D$3+29))</f>
        <v/>
      </c>
      <c r="AF11" s="24">
        <f>IF(OR($A11="",AF$5=""),"",SUMIFS('出面入力'!$E$5:$E$504,'出面入力'!$D$5:$D$504,$A11,'出面入力'!$A$5:$A$504,$D$3+30))</f>
        <v/>
      </c>
      <c r="AG11" s="25">
        <f>IF($A11="","",SUMIFS('出面入力'!$E$5:$E$504,'出面入力'!$D$5:$D$504,$A11,'出面入力'!$A$5:$A$504,"&gt;="&amp;$D$3,'出面入力'!$A$5:$A$504,"&lt;="&amp;$E$3))</f>
        <v/>
      </c>
      <c r="AH11" s="25">
        <f>IF($A11="","",SUMIFS('出面入力'!$F$5:$F$504,'出面入力'!$D$5:$D$504,$A11,'出面入力'!$A$5:$A$504,"&gt;="&amp;$D$3,'出面入力'!$A$5:$A$504,"&lt;="&amp;$E$3))</f>
        <v/>
      </c>
    </row>
    <row r="12">
      <c r="A12" s="14">
        <f>IF('職人マスタ'!A11="","",'職人マスタ'!A11)</f>
        <v/>
      </c>
      <c r="B12" s="24">
        <f>IF(OR($A12="",B$5=""),"",SUMIFS('出面入力'!$E$5:$E$504,'出面入力'!$D$5:$D$504,$A12,'出面入力'!$A$5:$A$504,$D$3+0))</f>
        <v/>
      </c>
      <c r="C12" s="24">
        <f>IF(OR($A12="",C$5=""),"",SUMIFS('出面入力'!$E$5:$E$504,'出面入力'!$D$5:$D$504,$A12,'出面入力'!$A$5:$A$504,$D$3+1))</f>
        <v/>
      </c>
      <c r="D12" s="24">
        <f>IF(OR($A12="",D$5=""),"",SUMIFS('出面入力'!$E$5:$E$504,'出面入力'!$D$5:$D$504,$A12,'出面入力'!$A$5:$A$504,$D$3+2))</f>
        <v/>
      </c>
      <c r="E12" s="24">
        <f>IF(OR($A12="",E$5=""),"",SUMIFS('出面入力'!$E$5:$E$504,'出面入力'!$D$5:$D$504,$A12,'出面入力'!$A$5:$A$504,$D$3+3))</f>
        <v/>
      </c>
      <c r="F12" s="24">
        <f>IF(OR($A12="",F$5=""),"",SUMIFS('出面入力'!$E$5:$E$504,'出面入力'!$D$5:$D$504,$A12,'出面入力'!$A$5:$A$504,$D$3+4))</f>
        <v/>
      </c>
      <c r="G12" s="24">
        <f>IF(OR($A12="",G$5=""),"",SUMIFS('出面入力'!$E$5:$E$504,'出面入力'!$D$5:$D$504,$A12,'出面入力'!$A$5:$A$504,$D$3+5))</f>
        <v/>
      </c>
      <c r="H12" s="24">
        <f>IF(OR($A12="",H$5=""),"",SUMIFS('出面入力'!$E$5:$E$504,'出面入力'!$D$5:$D$504,$A12,'出面入力'!$A$5:$A$504,$D$3+6))</f>
        <v/>
      </c>
      <c r="I12" s="24">
        <f>IF(OR($A12="",I$5=""),"",SUMIFS('出面入力'!$E$5:$E$504,'出面入力'!$D$5:$D$504,$A12,'出面入力'!$A$5:$A$504,$D$3+7))</f>
        <v/>
      </c>
      <c r="J12" s="24">
        <f>IF(OR($A12="",J$5=""),"",SUMIFS('出面入力'!$E$5:$E$504,'出面入力'!$D$5:$D$504,$A12,'出面入力'!$A$5:$A$504,$D$3+8))</f>
        <v/>
      </c>
      <c r="K12" s="24">
        <f>IF(OR($A12="",K$5=""),"",SUMIFS('出面入力'!$E$5:$E$504,'出面入力'!$D$5:$D$504,$A12,'出面入力'!$A$5:$A$504,$D$3+9))</f>
        <v/>
      </c>
      <c r="L12" s="24">
        <f>IF(OR($A12="",L$5=""),"",SUMIFS('出面入力'!$E$5:$E$504,'出面入力'!$D$5:$D$504,$A12,'出面入力'!$A$5:$A$504,$D$3+10))</f>
        <v/>
      </c>
      <c r="M12" s="24">
        <f>IF(OR($A12="",M$5=""),"",SUMIFS('出面入力'!$E$5:$E$504,'出面入力'!$D$5:$D$504,$A12,'出面入力'!$A$5:$A$504,$D$3+11))</f>
        <v/>
      </c>
      <c r="N12" s="24">
        <f>IF(OR($A12="",N$5=""),"",SUMIFS('出面入力'!$E$5:$E$504,'出面入力'!$D$5:$D$504,$A12,'出面入力'!$A$5:$A$504,$D$3+12))</f>
        <v/>
      </c>
      <c r="O12" s="24">
        <f>IF(OR($A12="",O$5=""),"",SUMIFS('出面入力'!$E$5:$E$504,'出面入力'!$D$5:$D$504,$A12,'出面入力'!$A$5:$A$504,$D$3+13))</f>
        <v/>
      </c>
      <c r="P12" s="24">
        <f>IF(OR($A12="",P$5=""),"",SUMIFS('出面入力'!$E$5:$E$504,'出面入力'!$D$5:$D$504,$A12,'出面入力'!$A$5:$A$504,$D$3+14))</f>
        <v/>
      </c>
      <c r="Q12" s="24">
        <f>IF(OR($A12="",Q$5=""),"",SUMIFS('出面入力'!$E$5:$E$504,'出面入力'!$D$5:$D$504,$A12,'出面入力'!$A$5:$A$504,$D$3+15))</f>
        <v/>
      </c>
      <c r="R12" s="24">
        <f>IF(OR($A12="",R$5=""),"",SUMIFS('出面入力'!$E$5:$E$504,'出面入力'!$D$5:$D$504,$A12,'出面入力'!$A$5:$A$504,$D$3+16))</f>
        <v/>
      </c>
      <c r="S12" s="24">
        <f>IF(OR($A12="",S$5=""),"",SUMIFS('出面入力'!$E$5:$E$504,'出面入力'!$D$5:$D$504,$A12,'出面入力'!$A$5:$A$504,$D$3+17))</f>
        <v/>
      </c>
      <c r="T12" s="24">
        <f>IF(OR($A12="",T$5=""),"",SUMIFS('出面入力'!$E$5:$E$504,'出面入力'!$D$5:$D$504,$A12,'出面入力'!$A$5:$A$504,$D$3+18))</f>
        <v/>
      </c>
      <c r="U12" s="24">
        <f>IF(OR($A12="",U$5=""),"",SUMIFS('出面入力'!$E$5:$E$504,'出面入力'!$D$5:$D$504,$A12,'出面入力'!$A$5:$A$504,$D$3+19))</f>
        <v/>
      </c>
      <c r="V12" s="24">
        <f>IF(OR($A12="",V$5=""),"",SUMIFS('出面入力'!$E$5:$E$504,'出面入力'!$D$5:$D$504,$A12,'出面入力'!$A$5:$A$504,$D$3+20))</f>
        <v/>
      </c>
      <c r="W12" s="24">
        <f>IF(OR($A12="",W$5=""),"",SUMIFS('出面入力'!$E$5:$E$504,'出面入力'!$D$5:$D$504,$A12,'出面入力'!$A$5:$A$504,$D$3+21))</f>
        <v/>
      </c>
      <c r="X12" s="24">
        <f>IF(OR($A12="",X$5=""),"",SUMIFS('出面入力'!$E$5:$E$504,'出面入力'!$D$5:$D$504,$A12,'出面入力'!$A$5:$A$504,$D$3+22))</f>
        <v/>
      </c>
      <c r="Y12" s="24">
        <f>IF(OR($A12="",Y$5=""),"",SUMIFS('出面入力'!$E$5:$E$504,'出面入力'!$D$5:$D$504,$A12,'出面入力'!$A$5:$A$504,$D$3+23))</f>
        <v/>
      </c>
      <c r="Z12" s="24">
        <f>IF(OR($A12="",Z$5=""),"",SUMIFS('出面入力'!$E$5:$E$504,'出面入力'!$D$5:$D$504,$A12,'出面入力'!$A$5:$A$504,$D$3+24))</f>
        <v/>
      </c>
      <c r="AA12" s="24">
        <f>IF(OR($A12="",AA$5=""),"",SUMIFS('出面入力'!$E$5:$E$504,'出面入力'!$D$5:$D$504,$A12,'出面入力'!$A$5:$A$504,$D$3+25))</f>
        <v/>
      </c>
      <c r="AB12" s="24">
        <f>IF(OR($A12="",AB$5=""),"",SUMIFS('出面入力'!$E$5:$E$504,'出面入力'!$D$5:$D$504,$A12,'出面入力'!$A$5:$A$504,$D$3+26))</f>
        <v/>
      </c>
      <c r="AC12" s="24">
        <f>IF(OR($A12="",AC$5=""),"",SUMIFS('出面入力'!$E$5:$E$504,'出面入力'!$D$5:$D$504,$A12,'出面入力'!$A$5:$A$504,$D$3+27))</f>
        <v/>
      </c>
      <c r="AD12" s="24">
        <f>IF(OR($A12="",AD$5=""),"",SUMIFS('出面入力'!$E$5:$E$504,'出面入力'!$D$5:$D$504,$A12,'出面入力'!$A$5:$A$504,$D$3+28))</f>
        <v/>
      </c>
      <c r="AE12" s="24">
        <f>IF(OR($A12="",AE$5=""),"",SUMIFS('出面入力'!$E$5:$E$504,'出面入力'!$D$5:$D$504,$A12,'出面入力'!$A$5:$A$504,$D$3+29))</f>
        <v/>
      </c>
      <c r="AF12" s="24">
        <f>IF(OR($A12="",AF$5=""),"",SUMIFS('出面入力'!$E$5:$E$504,'出面入力'!$D$5:$D$504,$A12,'出面入力'!$A$5:$A$504,$D$3+30))</f>
        <v/>
      </c>
      <c r="AG12" s="25">
        <f>IF($A12="","",SUMIFS('出面入力'!$E$5:$E$504,'出面入力'!$D$5:$D$504,$A12,'出面入力'!$A$5:$A$504,"&gt;="&amp;$D$3,'出面入力'!$A$5:$A$504,"&lt;="&amp;$E$3))</f>
        <v/>
      </c>
      <c r="AH12" s="25">
        <f>IF($A12="","",SUMIFS('出面入力'!$F$5:$F$504,'出面入力'!$D$5:$D$504,$A12,'出面入力'!$A$5:$A$504,"&gt;="&amp;$D$3,'出面入力'!$A$5:$A$504,"&lt;="&amp;$E$3))</f>
        <v/>
      </c>
    </row>
    <row r="13">
      <c r="A13" s="14">
        <f>IF('職人マスタ'!A12="","",'職人マスタ'!A12)</f>
        <v/>
      </c>
      <c r="B13" s="24">
        <f>IF(OR($A13="",B$5=""),"",SUMIFS('出面入力'!$E$5:$E$504,'出面入力'!$D$5:$D$504,$A13,'出面入力'!$A$5:$A$504,$D$3+0))</f>
        <v/>
      </c>
      <c r="C13" s="24">
        <f>IF(OR($A13="",C$5=""),"",SUMIFS('出面入力'!$E$5:$E$504,'出面入力'!$D$5:$D$504,$A13,'出面入力'!$A$5:$A$504,$D$3+1))</f>
        <v/>
      </c>
      <c r="D13" s="24">
        <f>IF(OR($A13="",D$5=""),"",SUMIFS('出面入力'!$E$5:$E$504,'出面入力'!$D$5:$D$504,$A13,'出面入力'!$A$5:$A$504,$D$3+2))</f>
        <v/>
      </c>
      <c r="E13" s="24">
        <f>IF(OR($A13="",E$5=""),"",SUMIFS('出面入力'!$E$5:$E$504,'出面入力'!$D$5:$D$504,$A13,'出面入力'!$A$5:$A$504,$D$3+3))</f>
        <v/>
      </c>
      <c r="F13" s="24">
        <f>IF(OR($A13="",F$5=""),"",SUMIFS('出面入力'!$E$5:$E$504,'出面入力'!$D$5:$D$504,$A13,'出面入力'!$A$5:$A$504,$D$3+4))</f>
        <v/>
      </c>
      <c r="G13" s="24">
        <f>IF(OR($A13="",G$5=""),"",SUMIFS('出面入力'!$E$5:$E$504,'出面入力'!$D$5:$D$504,$A13,'出面入力'!$A$5:$A$504,$D$3+5))</f>
        <v/>
      </c>
      <c r="H13" s="24">
        <f>IF(OR($A13="",H$5=""),"",SUMIFS('出面入力'!$E$5:$E$504,'出面入力'!$D$5:$D$504,$A13,'出面入力'!$A$5:$A$504,$D$3+6))</f>
        <v/>
      </c>
      <c r="I13" s="24">
        <f>IF(OR($A13="",I$5=""),"",SUMIFS('出面入力'!$E$5:$E$504,'出面入力'!$D$5:$D$504,$A13,'出面入力'!$A$5:$A$504,$D$3+7))</f>
        <v/>
      </c>
      <c r="J13" s="24">
        <f>IF(OR($A13="",J$5=""),"",SUMIFS('出面入力'!$E$5:$E$504,'出面入力'!$D$5:$D$504,$A13,'出面入力'!$A$5:$A$504,$D$3+8))</f>
        <v/>
      </c>
      <c r="K13" s="24">
        <f>IF(OR($A13="",K$5=""),"",SUMIFS('出面入力'!$E$5:$E$504,'出面入力'!$D$5:$D$504,$A13,'出面入力'!$A$5:$A$504,$D$3+9))</f>
        <v/>
      </c>
      <c r="L13" s="24">
        <f>IF(OR($A13="",L$5=""),"",SUMIFS('出面入力'!$E$5:$E$504,'出面入力'!$D$5:$D$504,$A13,'出面入力'!$A$5:$A$504,$D$3+10))</f>
        <v/>
      </c>
      <c r="M13" s="24">
        <f>IF(OR($A13="",M$5=""),"",SUMIFS('出面入力'!$E$5:$E$504,'出面入力'!$D$5:$D$504,$A13,'出面入力'!$A$5:$A$504,$D$3+11))</f>
        <v/>
      </c>
      <c r="N13" s="24">
        <f>IF(OR($A13="",N$5=""),"",SUMIFS('出面入力'!$E$5:$E$504,'出面入力'!$D$5:$D$504,$A13,'出面入力'!$A$5:$A$504,$D$3+12))</f>
        <v/>
      </c>
      <c r="O13" s="24">
        <f>IF(OR($A13="",O$5=""),"",SUMIFS('出面入力'!$E$5:$E$504,'出面入力'!$D$5:$D$504,$A13,'出面入力'!$A$5:$A$504,$D$3+13))</f>
        <v/>
      </c>
      <c r="P13" s="24">
        <f>IF(OR($A13="",P$5=""),"",SUMIFS('出面入力'!$E$5:$E$504,'出面入力'!$D$5:$D$504,$A13,'出面入力'!$A$5:$A$504,$D$3+14))</f>
        <v/>
      </c>
      <c r="Q13" s="24">
        <f>IF(OR($A13="",Q$5=""),"",SUMIFS('出面入力'!$E$5:$E$504,'出面入力'!$D$5:$D$504,$A13,'出面入力'!$A$5:$A$504,$D$3+15))</f>
        <v/>
      </c>
      <c r="R13" s="24">
        <f>IF(OR($A13="",R$5=""),"",SUMIFS('出面入力'!$E$5:$E$504,'出面入力'!$D$5:$D$504,$A13,'出面入力'!$A$5:$A$504,$D$3+16))</f>
        <v/>
      </c>
      <c r="S13" s="24">
        <f>IF(OR($A13="",S$5=""),"",SUMIFS('出面入力'!$E$5:$E$504,'出面入力'!$D$5:$D$504,$A13,'出面入力'!$A$5:$A$504,$D$3+17))</f>
        <v/>
      </c>
      <c r="T13" s="24">
        <f>IF(OR($A13="",T$5=""),"",SUMIFS('出面入力'!$E$5:$E$504,'出面入力'!$D$5:$D$504,$A13,'出面入力'!$A$5:$A$504,$D$3+18))</f>
        <v/>
      </c>
      <c r="U13" s="24">
        <f>IF(OR($A13="",U$5=""),"",SUMIFS('出面入力'!$E$5:$E$504,'出面入力'!$D$5:$D$504,$A13,'出面入力'!$A$5:$A$504,$D$3+19))</f>
        <v/>
      </c>
      <c r="V13" s="24">
        <f>IF(OR($A13="",V$5=""),"",SUMIFS('出面入力'!$E$5:$E$504,'出面入力'!$D$5:$D$504,$A13,'出面入力'!$A$5:$A$504,$D$3+20))</f>
        <v/>
      </c>
      <c r="W13" s="24">
        <f>IF(OR($A13="",W$5=""),"",SUMIFS('出面入力'!$E$5:$E$504,'出面入力'!$D$5:$D$504,$A13,'出面入力'!$A$5:$A$504,$D$3+21))</f>
        <v/>
      </c>
      <c r="X13" s="24">
        <f>IF(OR($A13="",X$5=""),"",SUMIFS('出面入力'!$E$5:$E$504,'出面入力'!$D$5:$D$504,$A13,'出面入力'!$A$5:$A$504,$D$3+22))</f>
        <v/>
      </c>
      <c r="Y13" s="24">
        <f>IF(OR($A13="",Y$5=""),"",SUMIFS('出面入力'!$E$5:$E$504,'出面入力'!$D$5:$D$504,$A13,'出面入力'!$A$5:$A$504,$D$3+23))</f>
        <v/>
      </c>
      <c r="Z13" s="24">
        <f>IF(OR($A13="",Z$5=""),"",SUMIFS('出面入力'!$E$5:$E$504,'出面入力'!$D$5:$D$504,$A13,'出面入力'!$A$5:$A$504,$D$3+24))</f>
        <v/>
      </c>
      <c r="AA13" s="24">
        <f>IF(OR($A13="",AA$5=""),"",SUMIFS('出面入力'!$E$5:$E$504,'出面入力'!$D$5:$D$504,$A13,'出面入力'!$A$5:$A$504,$D$3+25))</f>
        <v/>
      </c>
      <c r="AB13" s="24">
        <f>IF(OR($A13="",AB$5=""),"",SUMIFS('出面入力'!$E$5:$E$504,'出面入力'!$D$5:$D$504,$A13,'出面入力'!$A$5:$A$504,$D$3+26))</f>
        <v/>
      </c>
      <c r="AC13" s="24">
        <f>IF(OR($A13="",AC$5=""),"",SUMIFS('出面入力'!$E$5:$E$504,'出面入力'!$D$5:$D$504,$A13,'出面入力'!$A$5:$A$504,$D$3+27))</f>
        <v/>
      </c>
      <c r="AD13" s="24">
        <f>IF(OR($A13="",AD$5=""),"",SUMIFS('出面入力'!$E$5:$E$504,'出面入力'!$D$5:$D$504,$A13,'出面入力'!$A$5:$A$504,$D$3+28))</f>
        <v/>
      </c>
      <c r="AE13" s="24">
        <f>IF(OR($A13="",AE$5=""),"",SUMIFS('出面入力'!$E$5:$E$504,'出面入力'!$D$5:$D$504,$A13,'出面入力'!$A$5:$A$504,$D$3+29))</f>
        <v/>
      </c>
      <c r="AF13" s="24">
        <f>IF(OR($A13="",AF$5=""),"",SUMIFS('出面入力'!$E$5:$E$504,'出面入力'!$D$5:$D$504,$A13,'出面入力'!$A$5:$A$504,$D$3+30))</f>
        <v/>
      </c>
      <c r="AG13" s="25">
        <f>IF($A13="","",SUMIFS('出面入力'!$E$5:$E$504,'出面入力'!$D$5:$D$504,$A13,'出面入力'!$A$5:$A$504,"&gt;="&amp;$D$3,'出面入力'!$A$5:$A$504,"&lt;="&amp;$E$3))</f>
        <v/>
      </c>
      <c r="AH13" s="25">
        <f>IF($A13="","",SUMIFS('出面入力'!$F$5:$F$504,'出面入力'!$D$5:$D$504,$A13,'出面入力'!$A$5:$A$504,"&gt;="&amp;$D$3,'出面入力'!$A$5:$A$504,"&lt;="&amp;$E$3))</f>
        <v/>
      </c>
    </row>
    <row r="14">
      <c r="A14" s="14">
        <f>IF('職人マスタ'!A13="","",'職人マスタ'!A13)</f>
        <v/>
      </c>
      <c r="B14" s="24">
        <f>IF(OR($A14="",B$5=""),"",SUMIFS('出面入力'!$E$5:$E$504,'出面入力'!$D$5:$D$504,$A14,'出面入力'!$A$5:$A$504,$D$3+0))</f>
        <v/>
      </c>
      <c r="C14" s="24">
        <f>IF(OR($A14="",C$5=""),"",SUMIFS('出面入力'!$E$5:$E$504,'出面入力'!$D$5:$D$504,$A14,'出面入力'!$A$5:$A$504,$D$3+1))</f>
        <v/>
      </c>
      <c r="D14" s="24">
        <f>IF(OR($A14="",D$5=""),"",SUMIFS('出面入力'!$E$5:$E$504,'出面入力'!$D$5:$D$504,$A14,'出面入力'!$A$5:$A$504,$D$3+2))</f>
        <v/>
      </c>
      <c r="E14" s="24">
        <f>IF(OR($A14="",E$5=""),"",SUMIFS('出面入力'!$E$5:$E$504,'出面入力'!$D$5:$D$504,$A14,'出面入力'!$A$5:$A$504,$D$3+3))</f>
        <v/>
      </c>
      <c r="F14" s="24">
        <f>IF(OR($A14="",F$5=""),"",SUMIFS('出面入力'!$E$5:$E$504,'出面入力'!$D$5:$D$504,$A14,'出面入力'!$A$5:$A$504,$D$3+4))</f>
        <v/>
      </c>
      <c r="G14" s="24">
        <f>IF(OR($A14="",G$5=""),"",SUMIFS('出面入力'!$E$5:$E$504,'出面入力'!$D$5:$D$504,$A14,'出面入力'!$A$5:$A$504,$D$3+5))</f>
        <v/>
      </c>
      <c r="H14" s="24">
        <f>IF(OR($A14="",H$5=""),"",SUMIFS('出面入力'!$E$5:$E$504,'出面入力'!$D$5:$D$504,$A14,'出面入力'!$A$5:$A$504,$D$3+6))</f>
        <v/>
      </c>
      <c r="I14" s="24">
        <f>IF(OR($A14="",I$5=""),"",SUMIFS('出面入力'!$E$5:$E$504,'出面入力'!$D$5:$D$504,$A14,'出面入力'!$A$5:$A$504,$D$3+7))</f>
        <v/>
      </c>
      <c r="J14" s="24">
        <f>IF(OR($A14="",J$5=""),"",SUMIFS('出面入力'!$E$5:$E$504,'出面入力'!$D$5:$D$504,$A14,'出面入力'!$A$5:$A$504,$D$3+8))</f>
        <v/>
      </c>
      <c r="K14" s="24">
        <f>IF(OR($A14="",K$5=""),"",SUMIFS('出面入力'!$E$5:$E$504,'出面入力'!$D$5:$D$504,$A14,'出面入力'!$A$5:$A$504,$D$3+9))</f>
        <v/>
      </c>
      <c r="L14" s="24">
        <f>IF(OR($A14="",L$5=""),"",SUMIFS('出面入力'!$E$5:$E$504,'出面入力'!$D$5:$D$504,$A14,'出面入力'!$A$5:$A$504,$D$3+10))</f>
        <v/>
      </c>
      <c r="M14" s="24">
        <f>IF(OR($A14="",M$5=""),"",SUMIFS('出面入力'!$E$5:$E$504,'出面入力'!$D$5:$D$504,$A14,'出面入力'!$A$5:$A$504,$D$3+11))</f>
        <v/>
      </c>
      <c r="N14" s="24">
        <f>IF(OR($A14="",N$5=""),"",SUMIFS('出面入力'!$E$5:$E$504,'出面入力'!$D$5:$D$504,$A14,'出面入力'!$A$5:$A$504,$D$3+12))</f>
        <v/>
      </c>
      <c r="O14" s="24">
        <f>IF(OR($A14="",O$5=""),"",SUMIFS('出面入力'!$E$5:$E$504,'出面入力'!$D$5:$D$504,$A14,'出面入力'!$A$5:$A$504,$D$3+13))</f>
        <v/>
      </c>
      <c r="P14" s="24">
        <f>IF(OR($A14="",P$5=""),"",SUMIFS('出面入力'!$E$5:$E$504,'出面入力'!$D$5:$D$504,$A14,'出面入力'!$A$5:$A$504,$D$3+14))</f>
        <v/>
      </c>
      <c r="Q14" s="24">
        <f>IF(OR($A14="",Q$5=""),"",SUMIFS('出面入力'!$E$5:$E$504,'出面入力'!$D$5:$D$504,$A14,'出面入力'!$A$5:$A$504,$D$3+15))</f>
        <v/>
      </c>
      <c r="R14" s="24">
        <f>IF(OR($A14="",R$5=""),"",SUMIFS('出面入力'!$E$5:$E$504,'出面入力'!$D$5:$D$504,$A14,'出面入力'!$A$5:$A$504,$D$3+16))</f>
        <v/>
      </c>
      <c r="S14" s="24">
        <f>IF(OR($A14="",S$5=""),"",SUMIFS('出面入力'!$E$5:$E$504,'出面入力'!$D$5:$D$504,$A14,'出面入力'!$A$5:$A$504,$D$3+17))</f>
        <v/>
      </c>
      <c r="T14" s="24">
        <f>IF(OR($A14="",T$5=""),"",SUMIFS('出面入力'!$E$5:$E$504,'出面入力'!$D$5:$D$504,$A14,'出面入力'!$A$5:$A$504,$D$3+18))</f>
        <v/>
      </c>
      <c r="U14" s="24">
        <f>IF(OR($A14="",U$5=""),"",SUMIFS('出面入力'!$E$5:$E$504,'出面入力'!$D$5:$D$504,$A14,'出面入力'!$A$5:$A$504,$D$3+19))</f>
        <v/>
      </c>
      <c r="V14" s="24">
        <f>IF(OR($A14="",V$5=""),"",SUMIFS('出面入力'!$E$5:$E$504,'出面入力'!$D$5:$D$504,$A14,'出面入力'!$A$5:$A$504,$D$3+20))</f>
        <v/>
      </c>
      <c r="W14" s="24">
        <f>IF(OR($A14="",W$5=""),"",SUMIFS('出面入力'!$E$5:$E$504,'出面入力'!$D$5:$D$504,$A14,'出面入力'!$A$5:$A$504,$D$3+21))</f>
        <v/>
      </c>
      <c r="X14" s="24">
        <f>IF(OR($A14="",X$5=""),"",SUMIFS('出面入力'!$E$5:$E$504,'出面入力'!$D$5:$D$504,$A14,'出面入力'!$A$5:$A$504,$D$3+22))</f>
        <v/>
      </c>
      <c r="Y14" s="24">
        <f>IF(OR($A14="",Y$5=""),"",SUMIFS('出面入力'!$E$5:$E$504,'出面入力'!$D$5:$D$504,$A14,'出面入力'!$A$5:$A$504,$D$3+23))</f>
        <v/>
      </c>
      <c r="Z14" s="24">
        <f>IF(OR($A14="",Z$5=""),"",SUMIFS('出面入力'!$E$5:$E$504,'出面入力'!$D$5:$D$504,$A14,'出面入力'!$A$5:$A$504,$D$3+24))</f>
        <v/>
      </c>
      <c r="AA14" s="24">
        <f>IF(OR($A14="",AA$5=""),"",SUMIFS('出面入力'!$E$5:$E$504,'出面入力'!$D$5:$D$504,$A14,'出面入力'!$A$5:$A$504,$D$3+25))</f>
        <v/>
      </c>
      <c r="AB14" s="24">
        <f>IF(OR($A14="",AB$5=""),"",SUMIFS('出面入力'!$E$5:$E$504,'出面入力'!$D$5:$D$504,$A14,'出面入力'!$A$5:$A$504,$D$3+26))</f>
        <v/>
      </c>
      <c r="AC14" s="24">
        <f>IF(OR($A14="",AC$5=""),"",SUMIFS('出面入力'!$E$5:$E$504,'出面入力'!$D$5:$D$504,$A14,'出面入力'!$A$5:$A$504,$D$3+27))</f>
        <v/>
      </c>
      <c r="AD14" s="24">
        <f>IF(OR($A14="",AD$5=""),"",SUMIFS('出面入力'!$E$5:$E$504,'出面入力'!$D$5:$D$504,$A14,'出面入力'!$A$5:$A$504,$D$3+28))</f>
        <v/>
      </c>
      <c r="AE14" s="24">
        <f>IF(OR($A14="",AE$5=""),"",SUMIFS('出面入力'!$E$5:$E$504,'出面入力'!$D$5:$D$504,$A14,'出面入力'!$A$5:$A$504,$D$3+29))</f>
        <v/>
      </c>
      <c r="AF14" s="24">
        <f>IF(OR($A14="",AF$5=""),"",SUMIFS('出面入力'!$E$5:$E$504,'出面入力'!$D$5:$D$504,$A14,'出面入力'!$A$5:$A$504,$D$3+30))</f>
        <v/>
      </c>
      <c r="AG14" s="25">
        <f>IF($A14="","",SUMIFS('出面入力'!$E$5:$E$504,'出面入力'!$D$5:$D$504,$A14,'出面入力'!$A$5:$A$504,"&gt;="&amp;$D$3,'出面入力'!$A$5:$A$504,"&lt;="&amp;$E$3))</f>
        <v/>
      </c>
      <c r="AH14" s="25">
        <f>IF($A14="","",SUMIFS('出面入力'!$F$5:$F$504,'出面入力'!$D$5:$D$504,$A14,'出面入力'!$A$5:$A$504,"&gt;="&amp;$D$3,'出面入力'!$A$5:$A$504,"&lt;="&amp;$E$3))</f>
        <v/>
      </c>
    </row>
    <row r="15">
      <c r="A15" s="14">
        <f>IF('職人マスタ'!A14="","",'職人マスタ'!A14)</f>
        <v/>
      </c>
      <c r="B15" s="24">
        <f>IF(OR($A15="",B$5=""),"",SUMIFS('出面入力'!$E$5:$E$504,'出面入力'!$D$5:$D$504,$A15,'出面入力'!$A$5:$A$504,$D$3+0))</f>
        <v/>
      </c>
      <c r="C15" s="24">
        <f>IF(OR($A15="",C$5=""),"",SUMIFS('出面入力'!$E$5:$E$504,'出面入力'!$D$5:$D$504,$A15,'出面入力'!$A$5:$A$504,$D$3+1))</f>
        <v/>
      </c>
      <c r="D15" s="24">
        <f>IF(OR($A15="",D$5=""),"",SUMIFS('出面入力'!$E$5:$E$504,'出面入力'!$D$5:$D$504,$A15,'出面入力'!$A$5:$A$504,$D$3+2))</f>
        <v/>
      </c>
      <c r="E15" s="24">
        <f>IF(OR($A15="",E$5=""),"",SUMIFS('出面入力'!$E$5:$E$504,'出面入力'!$D$5:$D$504,$A15,'出面入力'!$A$5:$A$504,$D$3+3))</f>
        <v/>
      </c>
      <c r="F15" s="24">
        <f>IF(OR($A15="",F$5=""),"",SUMIFS('出面入力'!$E$5:$E$504,'出面入力'!$D$5:$D$504,$A15,'出面入力'!$A$5:$A$504,$D$3+4))</f>
        <v/>
      </c>
      <c r="G15" s="24">
        <f>IF(OR($A15="",G$5=""),"",SUMIFS('出面入力'!$E$5:$E$504,'出面入力'!$D$5:$D$504,$A15,'出面入力'!$A$5:$A$504,$D$3+5))</f>
        <v/>
      </c>
      <c r="H15" s="24">
        <f>IF(OR($A15="",H$5=""),"",SUMIFS('出面入力'!$E$5:$E$504,'出面入力'!$D$5:$D$504,$A15,'出面入力'!$A$5:$A$504,$D$3+6))</f>
        <v/>
      </c>
      <c r="I15" s="24">
        <f>IF(OR($A15="",I$5=""),"",SUMIFS('出面入力'!$E$5:$E$504,'出面入力'!$D$5:$D$504,$A15,'出面入力'!$A$5:$A$504,$D$3+7))</f>
        <v/>
      </c>
      <c r="J15" s="24">
        <f>IF(OR($A15="",J$5=""),"",SUMIFS('出面入力'!$E$5:$E$504,'出面入力'!$D$5:$D$504,$A15,'出面入力'!$A$5:$A$504,$D$3+8))</f>
        <v/>
      </c>
      <c r="K15" s="24">
        <f>IF(OR($A15="",K$5=""),"",SUMIFS('出面入力'!$E$5:$E$504,'出面入力'!$D$5:$D$504,$A15,'出面入力'!$A$5:$A$504,$D$3+9))</f>
        <v/>
      </c>
      <c r="L15" s="24">
        <f>IF(OR($A15="",L$5=""),"",SUMIFS('出面入力'!$E$5:$E$504,'出面入力'!$D$5:$D$504,$A15,'出面入力'!$A$5:$A$504,$D$3+10))</f>
        <v/>
      </c>
      <c r="M15" s="24">
        <f>IF(OR($A15="",M$5=""),"",SUMIFS('出面入力'!$E$5:$E$504,'出面入力'!$D$5:$D$504,$A15,'出面入力'!$A$5:$A$504,$D$3+11))</f>
        <v/>
      </c>
      <c r="N15" s="24">
        <f>IF(OR($A15="",N$5=""),"",SUMIFS('出面入力'!$E$5:$E$504,'出面入力'!$D$5:$D$504,$A15,'出面入力'!$A$5:$A$504,$D$3+12))</f>
        <v/>
      </c>
      <c r="O15" s="24">
        <f>IF(OR($A15="",O$5=""),"",SUMIFS('出面入力'!$E$5:$E$504,'出面入力'!$D$5:$D$504,$A15,'出面入力'!$A$5:$A$504,$D$3+13))</f>
        <v/>
      </c>
      <c r="P15" s="24">
        <f>IF(OR($A15="",P$5=""),"",SUMIFS('出面入力'!$E$5:$E$504,'出面入力'!$D$5:$D$504,$A15,'出面入力'!$A$5:$A$504,$D$3+14))</f>
        <v/>
      </c>
      <c r="Q15" s="24">
        <f>IF(OR($A15="",Q$5=""),"",SUMIFS('出面入力'!$E$5:$E$504,'出面入力'!$D$5:$D$504,$A15,'出面入力'!$A$5:$A$504,$D$3+15))</f>
        <v/>
      </c>
      <c r="R15" s="24">
        <f>IF(OR($A15="",R$5=""),"",SUMIFS('出面入力'!$E$5:$E$504,'出面入力'!$D$5:$D$504,$A15,'出面入力'!$A$5:$A$504,$D$3+16))</f>
        <v/>
      </c>
      <c r="S15" s="24">
        <f>IF(OR($A15="",S$5=""),"",SUMIFS('出面入力'!$E$5:$E$504,'出面入力'!$D$5:$D$504,$A15,'出面入力'!$A$5:$A$504,$D$3+17))</f>
        <v/>
      </c>
      <c r="T15" s="24">
        <f>IF(OR($A15="",T$5=""),"",SUMIFS('出面入力'!$E$5:$E$504,'出面入力'!$D$5:$D$504,$A15,'出面入力'!$A$5:$A$504,$D$3+18))</f>
        <v/>
      </c>
      <c r="U15" s="24">
        <f>IF(OR($A15="",U$5=""),"",SUMIFS('出面入力'!$E$5:$E$504,'出面入力'!$D$5:$D$504,$A15,'出面入力'!$A$5:$A$504,$D$3+19))</f>
        <v/>
      </c>
      <c r="V15" s="24">
        <f>IF(OR($A15="",V$5=""),"",SUMIFS('出面入力'!$E$5:$E$504,'出面入力'!$D$5:$D$504,$A15,'出面入力'!$A$5:$A$504,$D$3+20))</f>
        <v/>
      </c>
      <c r="W15" s="24">
        <f>IF(OR($A15="",W$5=""),"",SUMIFS('出面入力'!$E$5:$E$504,'出面入力'!$D$5:$D$504,$A15,'出面入力'!$A$5:$A$504,$D$3+21))</f>
        <v/>
      </c>
      <c r="X15" s="24">
        <f>IF(OR($A15="",X$5=""),"",SUMIFS('出面入力'!$E$5:$E$504,'出面入力'!$D$5:$D$504,$A15,'出面入力'!$A$5:$A$504,$D$3+22))</f>
        <v/>
      </c>
      <c r="Y15" s="24">
        <f>IF(OR($A15="",Y$5=""),"",SUMIFS('出面入力'!$E$5:$E$504,'出面入力'!$D$5:$D$504,$A15,'出面入力'!$A$5:$A$504,$D$3+23))</f>
        <v/>
      </c>
      <c r="Z15" s="24">
        <f>IF(OR($A15="",Z$5=""),"",SUMIFS('出面入力'!$E$5:$E$504,'出面入力'!$D$5:$D$504,$A15,'出面入力'!$A$5:$A$504,$D$3+24))</f>
        <v/>
      </c>
      <c r="AA15" s="24">
        <f>IF(OR($A15="",AA$5=""),"",SUMIFS('出面入力'!$E$5:$E$504,'出面入力'!$D$5:$D$504,$A15,'出面入力'!$A$5:$A$504,$D$3+25))</f>
        <v/>
      </c>
      <c r="AB15" s="24">
        <f>IF(OR($A15="",AB$5=""),"",SUMIFS('出面入力'!$E$5:$E$504,'出面入力'!$D$5:$D$504,$A15,'出面入力'!$A$5:$A$504,$D$3+26))</f>
        <v/>
      </c>
      <c r="AC15" s="24">
        <f>IF(OR($A15="",AC$5=""),"",SUMIFS('出面入力'!$E$5:$E$504,'出面入力'!$D$5:$D$504,$A15,'出面入力'!$A$5:$A$504,$D$3+27))</f>
        <v/>
      </c>
      <c r="AD15" s="24">
        <f>IF(OR($A15="",AD$5=""),"",SUMIFS('出面入力'!$E$5:$E$504,'出面入力'!$D$5:$D$504,$A15,'出面入力'!$A$5:$A$504,$D$3+28))</f>
        <v/>
      </c>
      <c r="AE15" s="24">
        <f>IF(OR($A15="",AE$5=""),"",SUMIFS('出面入力'!$E$5:$E$504,'出面入力'!$D$5:$D$504,$A15,'出面入力'!$A$5:$A$504,$D$3+29))</f>
        <v/>
      </c>
      <c r="AF15" s="24">
        <f>IF(OR($A15="",AF$5=""),"",SUMIFS('出面入力'!$E$5:$E$504,'出面入力'!$D$5:$D$504,$A15,'出面入力'!$A$5:$A$504,$D$3+30))</f>
        <v/>
      </c>
      <c r="AG15" s="25">
        <f>IF($A15="","",SUMIFS('出面入力'!$E$5:$E$504,'出面入力'!$D$5:$D$504,$A15,'出面入力'!$A$5:$A$504,"&gt;="&amp;$D$3,'出面入力'!$A$5:$A$504,"&lt;="&amp;$E$3))</f>
        <v/>
      </c>
      <c r="AH15" s="25">
        <f>IF($A15="","",SUMIFS('出面入力'!$F$5:$F$504,'出面入力'!$D$5:$D$504,$A15,'出面入力'!$A$5:$A$504,"&gt;="&amp;$D$3,'出面入力'!$A$5:$A$504,"&lt;="&amp;$E$3))</f>
        <v/>
      </c>
    </row>
    <row r="16">
      <c r="A16" s="14">
        <f>IF('職人マスタ'!A15="","",'職人マスタ'!A15)</f>
        <v/>
      </c>
      <c r="B16" s="24">
        <f>IF(OR($A16="",B$5=""),"",SUMIFS('出面入力'!$E$5:$E$504,'出面入力'!$D$5:$D$504,$A16,'出面入力'!$A$5:$A$504,$D$3+0))</f>
        <v/>
      </c>
      <c r="C16" s="24">
        <f>IF(OR($A16="",C$5=""),"",SUMIFS('出面入力'!$E$5:$E$504,'出面入力'!$D$5:$D$504,$A16,'出面入力'!$A$5:$A$504,$D$3+1))</f>
        <v/>
      </c>
      <c r="D16" s="24">
        <f>IF(OR($A16="",D$5=""),"",SUMIFS('出面入力'!$E$5:$E$504,'出面入力'!$D$5:$D$504,$A16,'出面入力'!$A$5:$A$504,$D$3+2))</f>
        <v/>
      </c>
      <c r="E16" s="24">
        <f>IF(OR($A16="",E$5=""),"",SUMIFS('出面入力'!$E$5:$E$504,'出面入力'!$D$5:$D$504,$A16,'出面入力'!$A$5:$A$504,$D$3+3))</f>
        <v/>
      </c>
      <c r="F16" s="24">
        <f>IF(OR($A16="",F$5=""),"",SUMIFS('出面入力'!$E$5:$E$504,'出面入力'!$D$5:$D$504,$A16,'出面入力'!$A$5:$A$504,$D$3+4))</f>
        <v/>
      </c>
      <c r="G16" s="24">
        <f>IF(OR($A16="",G$5=""),"",SUMIFS('出面入力'!$E$5:$E$504,'出面入力'!$D$5:$D$504,$A16,'出面入力'!$A$5:$A$504,$D$3+5))</f>
        <v/>
      </c>
      <c r="H16" s="24">
        <f>IF(OR($A16="",H$5=""),"",SUMIFS('出面入力'!$E$5:$E$504,'出面入力'!$D$5:$D$504,$A16,'出面入力'!$A$5:$A$504,$D$3+6))</f>
        <v/>
      </c>
      <c r="I16" s="24">
        <f>IF(OR($A16="",I$5=""),"",SUMIFS('出面入力'!$E$5:$E$504,'出面入力'!$D$5:$D$504,$A16,'出面入力'!$A$5:$A$504,$D$3+7))</f>
        <v/>
      </c>
      <c r="J16" s="24">
        <f>IF(OR($A16="",J$5=""),"",SUMIFS('出面入力'!$E$5:$E$504,'出面入力'!$D$5:$D$504,$A16,'出面入力'!$A$5:$A$504,$D$3+8))</f>
        <v/>
      </c>
      <c r="K16" s="24">
        <f>IF(OR($A16="",K$5=""),"",SUMIFS('出面入力'!$E$5:$E$504,'出面入力'!$D$5:$D$504,$A16,'出面入力'!$A$5:$A$504,$D$3+9))</f>
        <v/>
      </c>
      <c r="L16" s="24">
        <f>IF(OR($A16="",L$5=""),"",SUMIFS('出面入力'!$E$5:$E$504,'出面入力'!$D$5:$D$504,$A16,'出面入力'!$A$5:$A$504,$D$3+10))</f>
        <v/>
      </c>
      <c r="M16" s="24">
        <f>IF(OR($A16="",M$5=""),"",SUMIFS('出面入力'!$E$5:$E$504,'出面入力'!$D$5:$D$504,$A16,'出面入力'!$A$5:$A$504,$D$3+11))</f>
        <v/>
      </c>
      <c r="N16" s="24">
        <f>IF(OR($A16="",N$5=""),"",SUMIFS('出面入力'!$E$5:$E$504,'出面入力'!$D$5:$D$504,$A16,'出面入力'!$A$5:$A$504,$D$3+12))</f>
        <v/>
      </c>
      <c r="O16" s="24">
        <f>IF(OR($A16="",O$5=""),"",SUMIFS('出面入力'!$E$5:$E$504,'出面入力'!$D$5:$D$504,$A16,'出面入力'!$A$5:$A$504,$D$3+13))</f>
        <v/>
      </c>
      <c r="P16" s="24">
        <f>IF(OR($A16="",P$5=""),"",SUMIFS('出面入力'!$E$5:$E$504,'出面入力'!$D$5:$D$504,$A16,'出面入力'!$A$5:$A$504,$D$3+14))</f>
        <v/>
      </c>
      <c r="Q16" s="24">
        <f>IF(OR($A16="",Q$5=""),"",SUMIFS('出面入力'!$E$5:$E$504,'出面入力'!$D$5:$D$504,$A16,'出面入力'!$A$5:$A$504,$D$3+15))</f>
        <v/>
      </c>
      <c r="R16" s="24">
        <f>IF(OR($A16="",R$5=""),"",SUMIFS('出面入力'!$E$5:$E$504,'出面入力'!$D$5:$D$504,$A16,'出面入力'!$A$5:$A$504,$D$3+16))</f>
        <v/>
      </c>
      <c r="S16" s="24">
        <f>IF(OR($A16="",S$5=""),"",SUMIFS('出面入力'!$E$5:$E$504,'出面入力'!$D$5:$D$504,$A16,'出面入力'!$A$5:$A$504,$D$3+17))</f>
        <v/>
      </c>
      <c r="T16" s="24">
        <f>IF(OR($A16="",T$5=""),"",SUMIFS('出面入力'!$E$5:$E$504,'出面入力'!$D$5:$D$504,$A16,'出面入力'!$A$5:$A$504,$D$3+18))</f>
        <v/>
      </c>
      <c r="U16" s="24">
        <f>IF(OR($A16="",U$5=""),"",SUMIFS('出面入力'!$E$5:$E$504,'出面入力'!$D$5:$D$504,$A16,'出面入力'!$A$5:$A$504,$D$3+19))</f>
        <v/>
      </c>
      <c r="V16" s="24">
        <f>IF(OR($A16="",V$5=""),"",SUMIFS('出面入力'!$E$5:$E$504,'出面入力'!$D$5:$D$504,$A16,'出面入力'!$A$5:$A$504,$D$3+20))</f>
        <v/>
      </c>
      <c r="W16" s="24">
        <f>IF(OR($A16="",W$5=""),"",SUMIFS('出面入力'!$E$5:$E$504,'出面入力'!$D$5:$D$504,$A16,'出面入力'!$A$5:$A$504,$D$3+21))</f>
        <v/>
      </c>
      <c r="X16" s="24">
        <f>IF(OR($A16="",X$5=""),"",SUMIFS('出面入力'!$E$5:$E$504,'出面入力'!$D$5:$D$504,$A16,'出面入力'!$A$5:$A$504,$D$3+22))</f>
        <v/>
      </c>
      <c r="Y16" s="24">
        <f>IF(OR($A16="",Y$5=""),"",SUMIFS('出面入力'!$E$5:$E$504,'出面入力'!$D$5:$D$504,$A16,'出面入力'!$A$5:$A$504,$D$3+23))</f>
        <v/>
      </c>
      <c r="Z16" s="24">
        <f>IF(OR($A16="",Z$5=""),"",SUMIFS('出面入力'!$E$5:$E$504,'出面入力'!$D$5:$D$504,$A16,'出面入力'!$A$5:$A$504,$D$3+24))</f>
        <v/>
      </c>
      <c r="AA16" s="24">
        <f>IF(OR($A16="",AA$5=""),"",SUMIFS('出面入力'!$E$5:$E$504,'出面入力'!$D$5:$D$504,$A16,'出面入力'!$A$5:$A$504,$D$3+25))</f>
        <v/>
      </c>
      <c r="AB16" s="24">
        <f>IF(OR($A16="",AB$5=""),"",SUMIFS('出面入力'!$E$5:$E$504,'出面入力'!$D$5:$D$504,$A16,'出面入力'!$A$5:$A$504,$D$3+26))</f>
        <v/>
      </c>
      <c r="AC16" s="24">
        <f>IF(OR($A16="",AC$5=""),"",SUMIFS('出面入力'!$E$5:$E$504,'出面入力'!$D$5:$D$504,$A16,'出面入力'!$A$5:$A$504,$D$3+27))</f>
        <v/>
      </c>
      <c r="AD16" s="24">
        <f>IF(OR($A16="",AD$5=""),"",SUMIFS('出面入力'!$E$5:$E$504,'出面入力'!$D$5:$D$504,$A16,'出面入力'!$A$5:$A$504,$D$3+28))</f>
        <v/>
      </c>
      <c r="AE16" s="24">
        <f>IF(OR($A16="",AE$5=""),"",SUMIFS('出面入力'!$E$5:$E$504,'出面入力'!$D$5:$D$504,$A16,'出面入力'!$A$5:$A$504,$D$3+29))</f>
        <v/>
      </c>
      <c r="AF16" s="24">
        <f>IF(OR($A16="",AF$5=""),"",SUMIFS('出面入力'!$E$5:$E$504,'出面入力'!$D$5:$D$504,$A16,'出面入力'!$A$5:$A$504,$D$3+30))</f>
        <v/>
      </c>
      <c r="AG16" s="25">
        <f>IF($A16="","",SUMIFS('出面入力'!$E$5:$E$504,'出面入力'!$D$5:$D$504,$A16,'出面入力'!$A$5:$A$504,"&gt;="&amp;$D$3,'出面入力'!$A$5:$A$504,"&lt;="&amp;$E$3))</f>
        <v/>
      </c>
      <c r="AH16" s="25">
        <f>IF($A16="","",SUMIFS('出面入力'!$F$5:$F$504,'出面入力'!$D$5:$D$504,$A16,'出面入力'!$A$5:$A$504,"&gt;="&amp;$D$3,'出面入力'!$A$5:$A$504,"&lt;="&amp;$E$3))</f>
        <v/>
      </c>
    </row>
    <row r="17">
      <c r="A17" s="14">
        <f>IF('職人マスタ'!A16="","",'職人マスタ'!A16)</f>
        <v/>
      </c>
      <c r="B17" s="24">
        <f>IF(OR($A17="",B$5=""),"",SUMIFS('出面入力'!$E$5:$E$504,'出面入力'!$D$5:$D$504,$A17,'出面入力'!$A$5:$A$504,$D$3+0))</f>
        <v/>
      </c>
      <c r="C17" s="24">
        <f>IF(OR($A17="",C$5=""),"",SUMIFS('出面入力'!$E$5:$E$504,'出面入力'!$D$5:$D$504,$A17,'出面入力'!$A$5:$A$504,$D$3+1))</f>
        <v/>
      </c>
      <c r="D17" s="24">
        <f>IF(OR($A17="",D$5=""),"",SUMIFS('出面入力'!$E$5:$E$504,'出面入力'!$D$5:$D$504,$A17,'出面入力'!$A$5:$A$504,$D$3+2))</f>
        <v/>
      </c>
      <c r="E17" s="24">
        <f>IF(OR($A17="",E$5=""),"",SUMIFS('出面入力'!$E$5:$E$504,'出面入力'!$D$5:$D$504,$A17,'出面入力'!$A$5:$A$504,$D$3+3))</f>
        <v/>
      </c>
      <c r="F17" s="24">
        <f>IF(OR($A17="",F$5=""),"",SUMIFS('出面入力'!$E$5:$E$504,'出面入力'!$D$5:$D$504,$A17,'出面入力'!$A$5:$A$504,$D$3+4))</f>
        <v/>
      </c>
      <c r="G17" s="24">
        <f>IF(OR($A17="",G$5=""),"",SUMIFS('出面入力'!$E$5:$E$504,'出面入力'!$D$5:$D$504,$A17,'出面入力'!$A$5:$A$504,$D$3+5))</f>
        <v/>
      </c>
      <c r="H17" s="24">
        <f>IF(OR($A17="",H$5=""),"",SUMIFS('出面入力'!$E$5:$E$504,'出面入力'!$D$5:$D$504,$A17,'出面入力'!$A$5:$A$504,$D$3+6))</f>
        <v/>
      </c>
      <c r="I17" s="24">
        <f>IF(OR($A17="",I$5=""),"",SUMIFS('出面入力'!$E$5:$E$504,'出面入力'!$D$5:$D$504,$A17,'出面入力'!$A$5:$A$504,$D$3+7))</f>
        <v/>
      </c>
      <c r="J17" s="24">
        <f>IF(OR($A17="",J$5=""),"",SUMIFS('出面入力'!$E$5:$E$504,'出面入力'!$D$5:$D$504,$A17,'出面入力'!$A$5:$A$504,$D$3+8))</f>
        <v/>
      </c>
      <c r="K17" s="24">
        <f>IF(OR($A17="",K$5=""),"",SUMIFS('出面入力'!$E$5:$E$504,'出面入力'!$D$5:$D$504,$A17,'出面入力'!$A$5:$A$504,$D$3+9))</f>
        <v/>
      </c>
      <c r="L17" s="24">
        <f>IF(OR($A17="",L$5=""),"",SUMIFS('出面入力'!$E$5:$E$504,'出面入力'!$D$5:$D$504,$A17,'出面入力'!$A$5:$A$504,$D$3+10))</f>
        <v/>
      </c>
      <c r="M17" s="24">
        <f>IF(OR($A17="",M$5=""),"",SUMIFS('出面入力'!$E$5:$E$504,'出面入力'!$D$5:$D$504,$A17,'出面入力'!$A$5:$A$504,$D$3+11))</f>
        <v/>
      </c>
      <c r="N17" s="24">
        <f>IF(OR($A17="",N$5=""),"",SUMIFS('出面入力'!$E$5:$E$504,'出面入力'!$D$5:$D$504,$A17,'出面入力'!$A$5:$A$504,$D$3+12))</f>
        <v/>
      </c>
      <c r="O17" s="24">
        <f>IF(OR($A17="",O$5=""),"",SUMIFS('出面入力'!$E$5:$E$504,'出面入力'!$D$5:$D$504,$A17,'出面入力'!$A$5:$A$504,$D$3+13))</f>
        <v/>
      </c>
      <c r="P17" s="24">
        <f>IF(OR($A17="",P$5=""),"",SUMIFS('出面入力'!$E$5:$E$504,'出面入力'!$D$5:$D$504,$A17,'出面入力'!$A$5:$A$504,$D$3+14))</f>
        <v/>
      </c>
      <c r="Q17" s="24">
        <f>IF(OR($A17="",Q$5=""),"",SUMIFS('出面入力'!$E$5:$E$504,'出面入力'!$D$5:$D$504,$A17,'出面入力'!$A$5:$A$504,$D$3+15))</f>
        <v/>
      </c>
      <c r="R17" s="24">
        <f>IF(OR($A17="",R$5=""),"",SUMIFS('出面入力'!$E$5:$E$504,'出面入力'!$D$5:$D$504,$A17,'出面入力'!$A$5:$A$504,$D$3+16))</f>
        <v/>
      </c>
      <c r="S17" s="24">
        <f>IF(OR($A17="",S$5=""),"",SUMIFS('出面入力'!$E$5:$E$504,'出面入力'!$D$5:$D$504,$A17,'出面入力'!$A$5:$A$504,$D$3+17))</f>
        <v/>
      </c>
      <c r="T17" s="24">
        <f>IF(OR($A17="",T$5=""),"",SUMIFS('出面入力'!$E$5:$E$504,'出面入力'!$D$5:$D$504,$A17,'出面入力'!$A$5:$A$504,$D$3+18))</f>
        <v/>
      </c>
      <c r="U17" s="24">
        <f>IF(OR($A17="",U$5=""),"",SUMIFS('出面入力'!$E$5:$E$504,'出面入力'!$D$5:$D$504,$A17,'出面入力'!$A$5:$A$504,$D$3+19))</f>
        <v/>
      </c>
      <c r="V17" s="24">
        <f>IF(OR($A17="",V$5=""),"",SUMIFS('出面入力'!$E$5:$E$504,'出面入力'!$D$5:$D$504,$A17,'出面入力'!$A$5:$A$504,$D$3+20))</f>
        <v/>
      </c>
      <c r="W17" s="24">
        <f>IF(OR($A17="",W$5=""),"",SUMIFS('出面入力'!$E$5:$E$504,'出面入力'!$D$5:$D$504,$A17,'出面入力'!$A$5:$A$504,$D$3+21))</f>
        <v/>
      </c>
      <c r="X17" s="24">
        <f>IF(OR($A17="",X$5=""),"",SUMIFS('出面入力'!$E$5:$E$504,'出面入力'!$D$5:$D$504,$A17,'出面入力'!$A$5:$A$504,$D$3+22))</f>
        <v/>
      </c>
      <c r="Y17" s="24">
        <f>IF(OR($A17="",Y$5=""),"",SUMIFS('出面入力'!$E$5:$E$504,'出面入力'!$D$5:$D$504,$A17,'出面入力'!$A$5:$A$504,$D$3+23))</f>
        <v/>
      </c>
      <c r="Z17" s="24">
        <f>IF(OR($A17="",Z$5=""),"",SUMIFS('出面入力'!$E$5:$E$504,'出面入力'!$D$5:$D$504,$A17,'出面入力'!$A$5:$A$504,$D$3+24))</f>
        <v/>
      </c>
      <c r="AA17" s="24">
        <f>IF(OR($A17="",AA$5=""),"",SUMIFS('出面入力'!$E$5:$E$504,'出面入力'!$D$5:$D$504,$A17,'出面入力'!$A$5:$A$504,$D$3+25))</f>
        <v/>
      </c>
      <c r="AB17" s="24">
        <f>IF(OR($A17="",AB$5=""),"",SUMIFS('出面入力'!$E$5:$E$504,'出面入力'!$D$5:$D$504,$A17,'出面入力'!$A$5:$A$504,$D$3+26))</f>
        <v/>
      </c>
      <c r="AC17" s="24">
        <f>IF(OR($A17="",AC$5=""),"",SUMIFS('出面入力'!$E$5:$E$504,'出面入力'!$D$5:$D$504,$A17,'出面入力'!$A$5:$A$504,$D$3+27))</f>
        <v/>
      </c>
      <c r="AD17" s="24">
        <f>IF(OR($A17="",AD$5=""),"",SUMIFS('出面入力'!$E$5:$E$504,'出面入力'!$D$5:$D$504,$A17,'出面入力'!$A$5:$A$504,$D$3+28))</f>
        <v/>
      </c>
      <c r="AE17" s="24">
        <f>IF(OR($A17="",AE$5=""),"",SUMIFS('出面入力'!$E$5:$E$504,'出面入力'!$D$5:$D$504,$A17,'出面入力'!$A$5:$A$504,$D$3+29))</f>
        <v/>
      </c>
      <c r="AF17" s="24">
        <f>IF(OR($A17="",AF$5=""),"",SUMIFS('出面入力'!$E$5:$E$504,'出面入力'!$D$5:$D$504,$A17,'出面入力'!$A$5:$A$504,$D$3+30))</f>
        <v/>
      </c>
      <c r="AG17" s="25">
        <f>IF($A17="","",SUMIFS('出面入力'!$E$5:$E$504,'出面入力'!$D$5:$D$504,$A17,'出面入力'!$A$5:$A$504,"&gt;="&amp;$D$3,'出面入力'!$A$5:$A$504,"&lt;="&amp;$E$3))</f>
        <v/>
      </c>
      <c r="AH17" s="25">
        <f>IF($A17="","",SUMIFS('出面入力'!$F$5:$F$504,'出面入力'!$D$5:$D$504,$A17,'出面入力'!$A$5:$A$504,"&gt;="&amp;$D$3,'出面入力'!$A$5:$A$504,"&lt;="&amp;$E$3))</f>
        <v/>
      </c>
    </row>
    <row r="18">
      <c r="A18" s="14">
        <f>IF('職人マスタ'!A17="","",'職人マスタ'!A17)</f>
        <v/>
      </c>
      <c r="B18" s="24">
        <f>IF(OR($A18="",B$5=""),"",SUMIFS('出面入力'!$E$5:$E$504,'出面入力'!$D$5:$D$504,$A18,'出面入力'!$A$5:$A$504,$D$3+0))</f>
        <v/>
      </c>
      <c r="C18" s="24">
        <f>IF(OR($A18="",C$5=""),"",SUMIFS('出面入力'!$E$5:$E$504,'出面入力'!$D$5:$D$504,$A18,'出面入力'!$A$5:$A$504,$D$3+1))</f>
        <v/>
      </c>
      <c r="D18" s="24">
        <f>IF(OR($A18="",D$5=""),"",SUMIFS('出面入力'!$E$5:$E$504,'出面入力'!$D$5:$D$504,$A18,'出面入力'!$A$5:$A$504,$D$3+2))</f>
        <v/>
      </c>
      <c r="E18" s="24">
        <f>IF(OR($A18="",E$5=""),"",SUMIFS('出面入力'!$E$5:$E$504,'出面入力'!$D$5:$D$504,$A18,'出面入力'!$A$5:$A$504,$D$3+3))</f>
        <v/>
      </c>
      <c r="F18" s="24">
        <f>IF(OR($A18="",F$5=""),"",SUMIFS('出面入力'!$E$5:$E$504,'出面入力'!$D$5:$D$504,$A18,'出面入力'!$A$5:$A$504,$D$3+4))</f>
        <v/>
      </c>
      <c r="G18" s="24">
        <f>IF(OR($A18="",G$5=""),"",SUMIFS('出面入力'!$E$5:$E$504,'出面入力'!$D$5:$D$504,$A18,'出面入力'!$A$5:$A$504,$D$3+5))</f>
        <v/>
      </c>
      <c r="H18" s="24">
        <f>IF(OR($A18="",H$5=""),"",SUMIFS('出面入力'!$E$5:$E$504,'出面入力'!$D$5:$D$504,$A18,'出面入力'!$A$5:$A$504,$D$3+6))</f>
        <v/>
      </c>
      <c r="I18" s="24">
        <f>IF(OR($A18="",I$5=""),"",SUMIFS('出面入力'!$E$5:$E$504,'出面入力'!$D$5:$D$504,$A18,'出面入力'!$A$5:$A$504,$D$3+7))</f>
        <v/>
      </c>
      <c r="J18" s="24">
        <f>IF(OR($A18="",J$5=""),"",SUMIFS('出面入力'!$E$5:$E$504,'出面入力'!$D$5:$D$504,$A18,'出面入力'!$A$5:$A$504,$D$3+8))</f>
        <v/>
      </c>
      <c r="K18" s="24">
        <f>IF(OR($A18="",K$5=""),"",SUMIFS('出面入力'!$E$5:$E$504,'出面入力'!$D$5:$D$504,$A18,'出面入力'!$A$5:$A$504,$D$3+9))</f>
        <v/>
      </c>
      <c r="L18" s="24">
        <f>IF(OR($A18="",L$5=""),"",SUMIFS('出面入力'!$E$5:$E$504,'出面入力'!$D$5:$D$504,$A18,'出面入力'!$A$5:$A$504,$D$3+10))</f>
        <v/>
      </c>
      <c r="M18" s="24">
        <f>IF(OR($A18="",M$5=""),"",SUMIFS('出面入力'!$E$5:$E$504,'出面入力'!$D$5:$D$504,$A18,'出面入力'!$A$5:$A$504,$D$3+11))</f>
        <v/>
      </c>
      <c r="N18" s="24">
        <f>IF(OR($A18="",N$5=""),"",SUMIFS('出面入力'!$E$5:$E$504,'出面入力'!$D$5:$D$504,$A18,'出面入力'!$A$5:$A$504,$D$3+12))</f>
        <v/>
      </c>
      <c r="O18" s="24">
        <f>IF(OR($A18="",O$5=""),"",SUMIFS('出面入力'!$E$5:$E$504,'出面入力'!$D$5:$D$504,$A18,'出面入力'!$A$5:$A$504,$D$3+13))</f>
        <v/>
      </c>
      <c r="P18" s="24">
        <f>IF(OR($A18="",P$5=""),"",SUMIFS('出面入力'!$E$5:$E$504,'出面入力'!$D$5:$D$504,$A18,'出面入力'!$A$5:$A$504,$D$3+14))</f>
        <v/>
      </c>
      <c r="Q18" s="24">
        <f>IF(OR($A18="",Q$5=""),"",SUMIFS('出面入力'!$E$5:$E$504,'出面入力'!$D$5:$D$504,$A18,'出面入力'!$A$5:$A$504,$D$3+15))</f>
        <v/>
      </c>
      <c r="R18" s="24">
        <f>IF(OR($A18="",R$5=""),"",SUMIFS('出面入力'!$E$5:$E$504,'出面入力'!$D$5:$D$504,$A18,'出面入力'!$A$5:$A$504,$D$3+16))</f>
        <v/>
      </c>
      <c r="S18" s="24">
        <f>IF(OR($A18="",S$5=""),"",SUMIFS('出面入力'!$E$5:$E$504,'出面入力'!$D$5:$D$504,$A18,'出面入力'!$A$5:$A$504,$D$3+17))</f>
        <v/>
      </c>
      <c r="T18" s="24">
        <f>IF(OR($A18="",T$5=""),"",SUMIFS('出面入力'!$E$5:$E$504,'出面入力'!$D$5:$D$504,$A18,'出面入力'!$A$5:$A$504,$D$3+18))</f>
        <v/>
      </c>
      <c r="U18" s="24">
        <f>IF(OR($A18="",U$5=""),"",SUMIFS('出面入力'!$E$5:$E$504,'出面入力'!$D$5:$D$504,$A18,'出面入力'!$A$5:$A$504,$D$3+19))</f>
        <v/>
      </c>
      <c r="V18" s="24">
        <f>IF(OR($A18="",V$5=""),"",SUMIFS('出面入力'!$E$5:$E$504,'出面入力'!$D$5:$D$504,$A18,'出面入力'!$A$5:$A$504,$D$3+20))</f>
        <v/>
      </c>
      <c r="W18" s="24">
        <f>IF(OR($A18="",W$5=""),"",SUMIFS('出面入力'!$E$5:$E$504,'出面入力'!$D$5:$D$504,$A18,'出面入力'!$A$5:$A$504,$D$3+21))</f>
        <v/>
      </c>
      <c r="X18" s="24">
        <f>IF(OR($A18="",X$5=""),"",SUMIFS('出面入力'!$E$5:$E$504,'出面入力'!$D$5:$D$504,$A18,'出面入力'!$A$5:$A$504,$D$3+22))</f>
        <v/>
      </c>
      <c r="Y18" s="24">
        <f>IF(OR($A18="",Y$5=""),"",SUMIFS('出面入力'!$E$5:$E$504,'出面入力'!$D$5:$D$504,$A18,'出面入力'!$A$5:$A$504,$D$3+23))</f>
        <v/>
      </c>
      <c r="Z18" s="24">
        <f>IF(OR($A18="",Z$5=""),"",SUMIFS('出面入力'!$E$5:$E$504,'出面入力'!$D$5:$D$504,$A18,'出面入力'!$A$5:$A$504,$D$3+24))</f>
        <v/>
      </c>
      <c r="AA18" s="24">
        <f>IF(OR($A18="",AA$5=""),"",SUMIFS('出面入力'!$E$5:$E$504,'出面入力'!$D$5:$D$504,$A18,'出面入力'!$A$5:$A$504,$D$3+25))</f>
        <v/>
      </c>
      <c r="AB18" s="24">
        <f>IF(OR($A18="",AB$5=""),"",SUMIFS('出面入力'!$E$5:$E$504,'出面入力'!$D$5:$D$504,$A18,'出面入力'!$A$5:$A$504,$D$3+26))</f>
        <v/>
      </c>
      <c r="AC18" s="24">
        <f>IF(OR($A18="",AC$5=""),"",SUMIFS('出面入力'!$E$5:$E$504,'出面入力'!$D$5:$D$504,$A18,'出面入力'!$A$5:$A$504,$D$3+27))</f>
        <v/>
      </c>
      <c r="AD18" s="24">
        <f>IF(OR($A18="",AD$5=""),"",SUMIFS('出面入力'!$E$5:$E$504,'出面入力'!$D$5:$D$504,$A18,'出面入力'!$A$5:$A$504,$D$3+28))</f>
        <v/>
      </c>
      <c r="AE18" s="24">
        <f>IF(OR($A18="",AE$5=""),"",SUMIFS('出面入力'!$E$5:$E$504,'出面入力'!$D$5:$D$504,$A18,'出面入力'!$A$5:$A$504,$D$3+29))</f>
        <v/>
      </c>
      <c r="AF18" s="24">
        <f>IF(OR($A18="",AF$5=""),"",SUMIFS('出面入力'!$E$5:$E$504,'出面入力'!$D$5:$D$504,$A18,'出面入力'!$A$5:$A$504,$D$3+30))</f>
        <v/>
      </c>
      <c r="AG18" s="25">
        <f>IF($A18="","",SUMIFS('出面入力'!$E$5:$E$504,'出面入力'!$D$5:$D$504,$A18,'出面入力'!$A$5:$A$504,"&gt;="&amp;$D$3,'出面入力'!$A$5:$A$504,"&lt;="&amp;$E$3))</f>
        <v/>
      </c>
      <c r="AH18" s="25">
        <f>IF($A18="","",SUMIFS('出面入力'!$F$5:$F$504,'出面入力'!$D$5:$D$504,$A18,'出面入力'!$A$5:$A$504,"&gt;="&amp;$D$3,'出面入力'!$A$5:$A$504,"&lt;="&amp;$E$3))</f>
        <v/>
      </c>
    </row>
    <row r="19">
      <c r="A19" s="14">
        <f>IF('職人マスタ'!A18="","",'職人マスタ'!A18)</f>
        <v/>
      </c>
      <c r="B19" s="24">
        <f>IF(OR($A19="",B$5=""),"",SUMIFS('出面入力'!$E$5:$E$504,'出面入力'!$D$5:$D$504,$A19,'出面入力'!$A$5:$A$504,$D$3+0))</f>
        <v/>
      </c>
      <c r="C19" s="24">
        <f>IF(OR($A19="",C$5=""),"",SUMIFS('出面入力'!$E$5:$E$504,'出面入力'!$D$5:$D$504,$A19,'出面入力'!$A$5:$A$504,$D$3+1))</f>
        <v/>
      </c>
      <c r="D19" s="24">
        <f>IF(OR($A19="",D$5=""),"",SUMIFS('出面入力'!$E$5:$E$504,'出面入力'!$D$5:$D$504,$A19,'出面入力'!$A$5:$A$504,$D$3+2))</f>
        <v/>
      </c>
      <c r="E19" s="24">
        <f>IF(OR($A19="",E$5=""),"",SUMIFS('出面入力'!$E$5:$E$504,'出面入力'!$D$5:$D$504,$A19,'出面入力'!$A$5:$A$504,$D$3+3))</f>
        <v/>
      </c>
      <c r="F19" s="24">
        <f>IF(OR($A19="",F$5=""),"",SUMIFS('出面入力'!$E$5:$E$504,'出面入力'!$D$5:$D$504,$A19,'出面入力'!$A$5:$A$504,$D$3+4))</f>
        <v/>
      </c>
      <c r="G19" s="24">
        <f>IF(OR($A19="",G$5=""),"",SUMIFS('出面入力'!$E$5:$E$504,'出面入力'!$D$5:$D$504,$A19,'出面入力'!$A$5:$A$504,$D$3+5))</f>
        <v/>
      </c>
      <c r="H19" s="24">
        <f>IF(OR($A19="",H$5=""),"",SUMIFS('出面入力'!$E$5:$E$504,'出面入力'!$D$5:$D$504,$A19,'出面入力'!$A$5:$A$504,$D$3+6))</f>
        <v/>
      </c>
      <c r="I19" s="24">
        <f>IF(OR($A19="",I$5=""),"",SUMIFS('出面入力'!$E$5:$E$504,'出面入力'!$D$5:$D$504,$A19,'出面入力'!$A$5:$A$504,$D$3+7))</f>
        <v/>
      </c>
      <c r="J19" s="24">
        <f>IF(OR($A19="",J$5=""),"",SUMIFS('出面入力'!$E$5:$E$504,'出面入力'!$D$5:$D$504,$A19,'出面入力'!$A$5:$A$504,$D$3+8))</f>
        <v/>
      </c>
      <c r="K19" s="24">
        <f>IF(OR($A19="",K$5=""),"",SUMIFS('出面入力'!$E$5:$E$504,'出面入力'!$D$5:$D$504,$A19,'出面入力'!$A$5:$A$504,$D$3+9))</f>
        <v/>
      </c>
      <c r="L19" s="24">
        <f>IF(OR($A19="",L$5=""),"",SUMIFS('出面入力'!$E$5:$E$504,'出面入力'!$D$5:$D$504,$A19,'出面入力'!$A$5:$A$504,$D$3+10))</f>
        <v/>
      </c>
      <c r="M19" s="24">
        <f>IF(OR($A19="",M$5=""),"",SUMIFS('出面入力'!$E$5:$E$504,'出面入力'!$D$5:$D$504,$A19,'出面入力'!$A$5:$A$504,$D$3+11))</f>
        <v/>
      </c>
      <c r="N19" s="24">
        <f>IF(OR($A19="",N$5=""),"",SUMIFS('出面入力'!$E$5:$E$504,'出面入力'!$D$5:$D$504,$A19,'出面入力'!$A$5:$A$504,$D$3+12))</f>
        <v/>
      </c>
      <c r="O19" s="24">
        <f>IF(OR($A19="",O$5=""),"",SUMIFS('出面入力'!$E$5:$E$504,'出面入力'!$D$5:$D$504,$A19,'出面入力'!$A$5:$A$504,$D$3+13))</f>
        <v/>
      </c>
      <c r="P19" s="24">
        <f>IF(OR($A19="",P$5=""),"",SUMIFS('出面入力'!$E$5:$E$504,'出面入力'!$D$5:$D$504,$A19,'出面入力'!$A$5:$A$504,$D$3+14))</f>
        <v/>
      </c>
      <c r="Q19" s="24">
        <f>IF(OR($A19="",Q$5=""),"",SUMIFS('出面入力'!$E$5:$E$504,'出面入力'!$D$5:$D$504,$A19,'出面入力'!$A$5:$A$504,$D$3+15))</f>
        <v/>
      </c>
      <c r="R19" s="24">
        <f>IF(OR($A19="",R$5=""),"",SUMIFS('出面入力'!$E$5:$E$504,'出面入力'!$D$5:$D$504,$A19,'出面入力'!$A$5:$A$504,$D$3+16))</f>
        <v/>
      </c>
      <c r="S19" s="24">
        <f>IF(OR($A19="",S$5=""),"",SUMIFS('出面入力'!$E$5:$E$504,'出面入力'!$D$5:$D$504,$A19,'出面入力'!$A$5:$A$504,$D$3+17))</f>
        <v/>
      </c>
      <c r="T19" s="24">
        <f>IF(OR($A19="",T$5=""),"",SUMIFS('出面入力'!$E$5:$E$504,'出面入力'!$D$5:$D$504,$A19,'出面入力'!$A$5:$A$504,$D$3+18))</f>
        <v/>
      </c>
      <c r="U19" s="24">
        <f>IF(OR($A19="",U$5=""),"",SUMIFS('出面入力'!$E$5:$E$504,'出面入力'!$D$5:$D$504,$A19,'出面入力'!$A$5:$A$504,$D$3+19))</f>
        <v/>
      </c>
      <c r="V19" s="24">
        <f>IF(OR($A19="",V$5=""),"",SUMIFS('出面入力'!$E$5:$E$504,'出面入力'!$D$5:$D$504,$A19,'出面入力'!$A$5:$A$504,$D$3+20))</f>
        <v/>
      </c>
      <c r="W19" s="24">
        <f>IF(OR($A19="",W$5=""),"",SUMIFS('出面入力'!$E$5:$E$504,'出面入力'!$D$5:$D$504,$A19,'出面入力'!$A$5:$A$504,$D$3+21))</f>
        <v/>
      </c>
      <c r="X19" s="24">
        <f>IF(OR($A19="",X$5=""),"",SUMIFS('出面入力'!$E$5:$E$504,'出面入力'!$D$5:$D$504,$A19,'出面入力'!$A$5:$A$504,$D$3+22))</f>
        <v/>
      </c>
      <c r="Y19" s="24">
        <f>IF(OR($A19="",Y$5=""),"",SUMIFS('出面入力'!$E$5:$E$504,'出面入力'!$D$5:$D$504,$A19,'出面入力'!$A$5:$A$504,$D$3+23))</f>
        <v/>
      </c>
      <c r="Z19" s="24">
        <f>IF(OR($A19="",Z$5=""),"",SUMIFS('出面入力'!$E$5:$E$504,'出面入力'!$D$5:$D$504,$A19,'出面入力'!$A$5:$A$504,$D$3+24))</f>
        <v/>
      </c>
      <c r="AA19" s="24">
        <f>IF(OR($A19="",AA$5=""),"",SUMIFS('出面入力'!$E$5:$E$504,'出面入力'!$D$5:$D$504,$A19,'出面入力'!$A$5:$A$504,$D$3+25))</f>
        <v/>
      </c>
      <c r="AB19" s="24">
        <f>IF(OR($A19="",AB$5=""),"",SUMIFS('出面入力'!$E$5:$E$504,'出面入力'!$D$5:$D$504,$A19,'出面入力'!$A$5:$A$504,$D$3+26))</f>
        <v/>
      </c>
      <c r="AC19" s="24">
        <f>IF(OR($A19="",AC$5=""),"",SUMIFS('出面入力'!$E$5:$E$504,'出面入力'!$D$5:$D$504,$A19,'出面入力'!$A$5:$A$504,$D$3+27))</f>
        <v/>
      </c>
      <c r="AD19" s="24">
        <f>IF(OR($A19="",AD$5=""),"",SUMIFS('出面入力'!$E$5:$E$504,'出面入力'!$D$5:$D$504,$A19,'出面入力'!$A$5:$A$504,$D$3+28))</f>
        <v/>
      </c>
      <c r="AE19" s="24">
        <f>IF(OR($A19="",AE$5=""),"",SUMIFS('出面入力'!$E$5:$E$504,'出面入力'!$D$5:$D$504,$A19,'出面入力'!$A$5:$A$504,$D$3+29))</f>
        <v/>
      </c>
      <c r="AF19" s="24">
        <f>IF(OR($A19="",AF$5=""),"",SUMIFS('出面入力'!$E$5:$E$504,'出面入力'!$D$5:$D$504,$A19,'出面入力'!$A$5:$A$504,$D$3+30))</f>
        <v/>
      </c>
      <c r="AG19" s="25">
        <f>IF($A19="","",SUMIFS('出面入力'!$E$5:$E$504,'出面入力'!$D$5:$D$504,$A19,'出面入力'!$A$5:$A$504,"&gt;="&amp;$D$3,'出面入力'!$A$5:$A$504,"&lt;="&amp;$E$3))</f>
        <v/>
      </c>
      <c r="AH19" s="25">
        <f>IF($A19="","",SUMIFS('出面入力'!$F$5:$F$504,'出面入力'!$D$5:$D$504,$A19,'出面入力'!$A$5:$A$504,"&gt;="&amp;$D$3,'出面入力'!$A$5:$A$504,"&lt;="&amp;$E$3))</f>
        <v/>
      </c>
    </row>
    <row r="20">
      <c r="A20" s="14">
        <f>IF('職人マスタ'!A19="","",'職人マスタ'!A19)</f>
        <v/>
      </c>
      <c r="B20" s="24">
        <f>IF(OR($A20="",B$5=""),"",SUMIFS('出面入力'!$E$5:$E$504,'出面入力'!$D$5:$D$504,$A20,'出面入力'!$A$5:$A$504,$D$3+0))</f>
        <v/>
      </c>
      <c r="C20" s="24">
        <f>IF(OR($A20="",C$5=""),"",SUMIFS('出面入力'!$E$5:$E$504,'出面入力'!$D$5:$D$504,$A20,'出面入力'!$A$5:$A$504,$D$3+1))</f>
        <v/>
      </c>
      <c r="D20" s="24">
        <f>IF(OR($A20="",D$5=""),"",SUMIFS('出面入力'!$E$5:$E$504,'出面入力'!$D$5:$D$504,$A20,'出面入力'!$A$5:$A$504,$D$3+2))</f>
        <v/>
      </c>
      <c r="E20" s="24">
        <f>IF(OR($A20="",E$5=""),"",SUMIFS('出面入力'!$E$5:$E$504,'出面入力'!$D$5:$D$504,$A20,'出面入力'!$A$5:$A$504,$D$3+3))</f>
        <v/>
      </c>
      <c r="F20" s="24">
        <f>IF(OR($A20="",F$5=""),"",SUMIFS('出面入力'!$E$5:$E$504,'出面入力'!$D$5:$D$504,$A20,'出面入力'!$A$5:$A$504,$D$3+4))</f>
        <v/>
      </c>
      <c r="G20" s="24">
        <f>IF(OR($A20="",G$5=""),"",SUMIFS('出面入力'!$E$5:$E$504,'出面入力'!$D$5:$D$504,$A20,'出面入力'!$A$5:$A$504,$D$3+5))</f>
        <v/>
      </c>
      <c r="H20" s="24">
        <f>IF(OR($A20="",H$5=""),"",SUMIFS('出面入力'!$E$5:$E$504,'出面入力'!$D$5:$D$504,$A20,'出面入力'!$A$5:$A$504,$D$3+6))</f>
        <v/>
      </c>
      <c r="I20" s="24">
        <f>IF(OR($A20="",I$5=""),"",SUMIFS('出面入力'!$E$5:$E$504,'出面入力'!$D$5:$D$504,$A20,'出面入力'!$A$5:$A$504,$D$3+7))</f>
        <v/>
      </c>
      <c r="J20" s="24">
        <f>IF(OR($A20="",J$5=""),"",SUMIFS('出面入力'!$E$5:$E$504,'出面入力'!$D$5:$D$504,$A20,'出面入力'!$A$5:$A$504,$D$3+8))</f>
        <v/>
      </c>
      <c r="K20" s="24">
        <f>IF(OR($A20="",K$5=""),"",SUMIFS('出面入力'!$E$5:$E$504,'出面入力'!$D$5:$D$504,$A20,'出面入力'!$A$5:$A$504,$D$3+9))</f>
        <v/>
      </c>
      <c r="L20" s="24">
        <f>IF(OR($A20="",L$5=""),"",SUMIFS('出面入力'!$E$5:$E$504,'出面入力'!$D$5:$D$504,$A20,'出面入力'!$A$5:$A$504,$D$3+10))</f>
        <v/>
      </c>
      <c r="M20" s="24">
        <f>IF(OR($A20="",M$5=""),"",SUMIFS('出面入力'!$E$5:$E$504,'出面入力'!$D$5:$D$504,$A20,'出面入力'!$A$5:$A$504,$D$3+11))</f>
        <v/>
      </c>
      <c r="N20" s="24">
        <f>IF(OR($A20="",N$5=""),"",SUMIFS('出面入力'!$E$5:$E$504,'出面入力'!$D$5:$D$504,$A20,'出面入力'!$A$5:$A$504,$D$3+12))</f>
        <v/>
      </c>
      <c r="O20" s="24">
        <f>IF(OR($A20="",O$5=""),"",SUMIFS('出面入力'!$E$5:$E$504,'出面入力'!$D$5:$D$504,$A20,'出面入力'!$A$5:$A$504,$D$3+13))</f>
        <v/>
      </c>
      <c r="P20" s="24">
        <f>IF(OR($A20="",P$5=""),"",SUMIFS('出面入力'!$E$5:$E$504,'出面入力'!$D$5:$D$504,$A20,'出面入力'!$A$5:$A$504,$D$3+14))</f>
        <v/>
      </c>
      <c r="Q20" s="24">
        <f>IF(OR($A20="",Q$5=""),"",SUMIFS('出面入力'!$E$5:$E$504,'出面入力'!$D$5:$D$504,$A20,'出面入力'!$A$5:$A$504,$D$3+15))</f>
        <v/>
      </c>
      <c r="R20" s="24">
        <f>IF(OR($A20="",R$5=""),"",SUMIFS('出面入力'!$E$5:$E$504,'出面入力'!$D$5:$D$504,$A20,'出面入力'!$A$5:$A$504,$D$3+16))</f>
        <v/>
      </c>
      <c r="S20" s="24">
        <f>IF(OR($A20="",S$5=""),"",SUMIFS('出面入力'!$E$5:$E$504,'出面入力'!$D$5:$D$504,$A20,'出面入力'!$A$5:$A$504,$D$3+17))</f>
        <v/>
      </c>
      <c r="T20" s="24">
        <f>IF(OR($A20="",T$5=""),"",SUMIFS('出面入力'!$E$5:$E$504,'出面入力'!$D$5:$D$504,$A20,'出面入力'!$A$5:$A$504,$D$3+18))</f>
        <v/>
      </c>
      <c r="U20" s="24">
        <f>IF(OR($A20="",U$5=""),"",SUMIFS('出面入力'!$E$5:$E$504,'出面入力'!$D$5:$D$504,$A20,'出面入力'!$A$5:$A$504,$D$3+19))</f>
        <v/>
      </c>
      <c r="V20" s="24">
        <f>IF(OR($A20="",V$5=""),"",SUMIFS('出面入力'!$E$5:$E$504,'出面入力'!$D$5:$D$504,$A20,'出面入力'!$A$5:$A$504,$D$3+20))</f>
        <v/>
      </c>
      <c r="W20" s="24">
        <f>IF(OR($A20="",W$5=""),"",SUMIFS('出面入力'!$E$5:$E$504,'出面入力'!$D$5:$D$504,$A20,'出面入力'!$A$5:$A$504,$D$3+21))</f>
        <v/>
      </c>
      <c r="X20" s="24">
        <f>IF(OR($A20="",X$5=""),"",SUMIFS('出面入力'!$E$5:$E$504,'出面入力'!$D$5:$D$504,$A20,'出面入力'!$A$5:$A$504,$D$3+22))</f>
        <v/>
      </c>
      <c r="Y20" s="24">
        <f>IF(OR($A20="",Y$5=""),"",SUMIFS('出面入力'!$E$5:$E$504,'出面入力'!$D$5:$D$504,$A20,'出面入力'!$A$5:$A$504,$D$3+23))</f>
        <v/>
      </c>
      <c r="Z20" s="24">
        <f>IF(OR($A20="",Z$5=""),"",SUMIFS('出面入力'!$E$5:$E$504,'出面入力'!$D$5:$D$504,$A20,'出面入力'!$A$5:$A$504,$D$3+24))</f>
        <v/>
      </c>
      <c r="AA20" s="24">
        <f>IF(OR($A20="",AA$5=""),"",SUMIFS('出面入力'!$E$5:$E$504,'出面入力'!$D$5:$D$504,$A20,'出面入力'!$A$5:$A$504,$D$3+25))</f>
        <v/>
      </c>
      <c r="AB20" s="24">
        <f>IF(OR($A20="",AB$5=""),"",SUMIFS('出面入力'!$E$5:$E$504,'出面入力'!$D$5:$D$504,$A20,'出面入力'!$A$5:$A$504,$D$3+26))</f>
        <v/>
      </c>
      <c r="AC20" s="24">
        <f>IF(OR($A20="",AC$5=""),"",SUMIFS('出面入力'!$E$5:$E$504,'出面入力'!$D$5:$D$504,$A20,'出面入力'!$A$5:$A$504,$D$3+27))</f>
        <v/>
      </c>
      <c r="AD20" s="24">
        <f>IF(OR($A20="",AD$5=""),"",SUMIFS('出面入力'!$E$5:$E$504,'出面入力'!$D$5:$D$504,$A20,'出面入力'!$A$5:$A$504,$D$3+28))</f>
        <v/>
      </c>
      <c r="AE20" s="24">
        <f>IF(OR($A20="",AE$5=""),"",SUMIFS('出面入力'!$E$5:$E$504,'出面入力'!$D$5:$D$504,$A20,'出面入力'!$A$5:$A$504,$D$3+29))</f>
        <v/>
      </c>
      <c r="AF20" s="24">
        <f>IF(OR($A20="",AF$5=""),"",SUMIFS('出面入力'!$E$5:$E$504,'出面入力'!$D$5:$D$504,$A20,'出面入力'!$A$5:$A$504,$D$3+30))</f>
        <v/>
      </c>
      <c r="AG20" s="25">
        <f>IF($A20="","",SUMIFS('出面入力'!$E$5:$E$504,'出面入力'!$D$5:$D$504,$A20,'出面入力'!$A$5:$A$504,"&gt;="&amp;$D$3,'出面入力'!$A$5:$A$504,"&lt;="&amp;$E$3))</f>
        <v/>
      </c>
      <c r="AH20" s="25">
        <f>IF($A20="","",SUMIFS('出面入力'!$F$5:$F$504,'出面入力'!$D$5:$D$504,$A20,'出面入力'!$A$5:$A$504,"&gt;="&amp;$D$3,'出面入力'!$A$5:$A$504,"&lt;="&amp;$E$3))</f>
        <v/>
      </c>
    </row>
    <row r="21">
      <c r="A21" s="14">
        <f>IF('職人マスタ'!A20="","",'職人マスタ'!A20)</f>
        <v/>
      </c>
      <c r="B21" s="24">
        <f>IF(OR($A21="",B$5=""),"",SUMIFS('出面入力'!$E$5:$E$504,'出面入力'!$D$5:$D$504,$A21,'出面入力'!$A$5:$A$504,$D$3+0))</f>
        <v/>
      </c>
      <c r="C21" s="24">
        <f>IF(OR($A21="",C$5=""),"",SUMIFS('出面入力'!$E$5:$E$504,'出面入力'!$D$5:$D$504,$A21,'出面入力'!$A$5:$A$504,$D$3+1))</f>
        <v/>
      </c>
      <c r="D21" s="24">
        <f>IF(OR($A21="",D$5=""),"",SUMIFS('出面入力'!$E$5:$E$504,'出面入力'!$D$5:$D$504,$A21,'出面入力'!$A$5:$A$504,$D$3+2))</f>
        <v/>
      </c>
      <c r="E21" s="24">
        <f>IF(OR($A21="",E$5=""),"",SUMIFS('出面入力'!$E$5:$E$504,'出面入力'!$D$5:$D$504,$A21,'出面入力'!$A$5:$A$504,$D$3+3))</f>
        <v/>
      </c>
      <c r="F21" s="24">
        <f>IF(OR($A21="",F$5=""),"",SUMIFS('出面入力'!$E$5:$E$504,'出面入力'!$D$5:$D$504,$A21,'出面入力'!$A$5:$A$504,$D$3+4))</f>
        <v/>
      </c>
      <c r="G21" s="24">
        <f>IF(OR($A21="",G$5=""),"",SUMIFS('出面入力'!$E$5:$E$504,'出面入力'!$D$5:$D$504,$A21,'出面入力'!$A$5:$A$504,$D$3+5))</f>
        <v/>
      </c>
      <c r="H21" s="24">
        <f>IF(OR($A21="",H$5=""),"",SUMIFS('出面入力'!$E$5:$E$504,'出面入力'!$D$5:$D$504,$A21,'出面入力'!$A$5:$A$504,$D$3+6))</f>
        <v/>
      </c>
      <c r="I21" s="24">
        <f>IF(OR($A21="",I$5=""),"",SUMIFS('出面入力'!$E$5:$E$504,'出面入力'!$D$5:$D$504,$A21,'出面入力'!$A$5:$A$504,$D$3+7))</f>
        <v/>
      </c>
      <c r="J21" s="24">
        <f>IF(OR($A21="",J$5=""),"",SUMIFS('出面入力'!$E$5:$E$504,'出面入力'!$D$5:$D$504,$A21,'出面入力'!$A$5:$A$504,$D$3+8))</f>
        <v/>
      </c>
      <c r="K21" s="24">
        <f>IF(OR($A21="",K$5=""),"",SUMIFS('出面入力'!$E$5:$E$504,'出面入力'!$D$5:$D$504,$A21,'出面入力'!$A$5:$A$504,$D$3+9))</f>
        <v/>
      </c>
      <c r="L21" s="24">
        <f>IF(OR($A21="",L$5=""),"",SUMIFS('出面入力'!$E$5:$E$504,'出面入力'!$D$5:$D$504,$A21,'出面入力'!$A$5:$A$504,$D$3+10))</f>
        <v/>
      </c>
      <c r="M21" s="24">
        <f>IF(OR($A21="",M$5=""),"",SUMIFS('出面入力'!$E$5:$E$504,'出面入力'!$D$5:$D$504,$A21,'出面入力'!$A$5:$A$504,$D$3+11))</f>
        <v/>
      </c>
      <c r="N21" s="24">
        <f>IF(OR($A21="",N$5=""),"",SUMIFS('出面入力'!$E$5:$E$504,'出面入力'!$D$5:$D$504,$A21,'出面入力'!$A$5:$A$504,$D$3+12))</f>
        <v/>
      </c>
      <c r="O21" s="24">
        <f>IF(OR($A21="",O$5=""),"",SUMIFS('出面入力'!$E$5:$E$504,'出面入力'!$D$5:$D$504,$A21,'出面入力'!$A$5:$A$504,$D$3+13))</f>
        <v/>
      </c>
      <c r="P21" s="24">
        <f>IF(OR($A21="",P$5=""),"",SUMIFS('出面入力'!$E$5:$E$504,'出面入力'!$D$5:$D$504,$A21,'出面入力'!$A$5:$A$504,$D$3+14))</f>
        <v/>
      </c>
      <c r="Q21" s="24">
        <f>IF(OR($A21="",Q$5=""),"",SUMIFS('出面入力'!$E$5:$E$504,'出面入力'!$D$5:$D$504,$A21,'出面入力'!$A$5:$A$504,$D$3+15))</f>
        <v/>
      </c>
      <c r="R21" s="24">
        <f>IF(OR($A21="",R$5=""),"",SUMIFS('出面入力'!$E$5:$E$504,'出面入力'!$D$5:$D$504,$A21,'出面入力'!$A$5:$A$504,$D$3+16))</f>
        <v/>
      </c>
      <c r="S21" s="24">
        <f>IF(OR($A21="",S$5=""),"",SUMIFS('出面入力'!$E$5:$E$504,'出面入力'!$D$5:$D$504,$A21,'出面入力'!$A$5:$A$504,$D$3+17))</f>
        <v/>
      </c>
      <c r="T21" s="24">
        <f>IF(OR($A21="",T$5=""),"",SUMIFS('出面入力'!$E$5:$E$504,'出面入力'!$D$5:$D$504,$A21,'出面入力'!$A$5:$A$504,$D$3+18))</f>
        <v/>
      </c>
      <c r="U21" s="24">
        <f>IF(OR($A21="",U$5=""),"",SUMIFS('出面入力'!$E$5:$E$504,'出面入力'!$D$5:$D$504,$A21,'出面入力'!$A$5:$A$504,$D$3+19))</f>
        <v/>
      </c>
      <c r="V21" s="24">
        <f>IF(OR($A21="",V$5=""),"",SUMIFS('出面入力'!$E$5:$E$504,'出面入力'!$D$5:$D$504,$A21,'出面入力'!$A$5:$A$504,$D$3+20))</f>
        <v/>
      </c>
      <c r="W21" s="24">
        <f>IF(OR($A21="",W$5=""),"",SUMIFS('出面入力'!$E$5:$E$504,'出面入力'!$D$5:$D$504,$A21,'出面入力'!$A$5:$A$504,$D$3+21))</f>
        <v/>
      </c>
      <c r="X21" s="24">
        <f>IF(OR($A21="",X$5=""),"",SUMIFS('出面入力'!$E$5:$E$504,'出面入力'!$D$5:$D$504,$A21,'出面入力'!$A$5:$A$504,$D$3+22))</f>
        <v/>
      </c>
      <c r="Y21" s="24">
        <f>IF(OR($A21="",Y$5=""),"",SUMIFS('出面入力'!$E$5:$E$504,'出面入力'!$D$5:$D$504,$A21,'出面入力'!$A$5:$A$504,$D$3+23))</f>
        <v/>
      </c>
      <c r="Z21" s="24">
        <f>IF(OR($A21="",Z$5=""),"",SUMIFS('出面入力'!$E$5:$E$504,'出面入力'!$D$5:$D$504,$A21,'出面入力'!$A$5:$A$504,$D$3+24))</f>
        <v/>
      </c>
      <c r="AA21" s="24">
        <f>IF(OR($A21="",AA$5=""),"",SUMIFS('出面入力'!$E$5:$E$504,'出面入力'!$D$5:$D$504,$A21,'出面入力'!$A$5:$A$504,$D$3+25))</f>
        <v/>
      </c>
      <c r="AB21" s="24">
        <f>IF(OR($A21="",AB$5=""),"",SUMIFS('出面入力'!$E$5:$E$504,'出面入力'!$D$5:$D$504,$A21,'出面入力'!$A$5:$A$504,$D$3+26))</f>
        <v/>
      </c>
      <c r="AC21" s="24">
        <f>IF(OR($A21="",AC$5=""),"",SUMIFS('出面入力'!$E$5:$E$504,'出面入力'!$D$5:$D$504,$A21,'出面入力'!$A$5:$A$504,$D$3+27))</f>
        <v/>
      </c>
      <c r="AD21" s="24">
        <f>IF(OR($A21="",AD$5=""),"",SUMIFS('出面入力'!$E$5:$E$504,'出面入力'!$D$5:$D$504,$A21,'出面入力'!$A$5:$A$504,$D$3+28))</f>
        <v/>
      </c>
      <c r="AE21" s="24">
        <f>IF(OR($A21="",AE$5=""),"",SUMIFS('出面入力'!$E$5:$E$504,'出面入力'!$D$5:$D$504,$A21,'出面入力'!$A$5:$A$504,$D$3+29))</f>
        <v/>
      </c>
      <c r="AF21" s="24">
        <f>IF(OR($A21="",AF$5=""),"",SUMIFS('出面入力'!$E$5:$E$504,'出面入力'!$D$5:$D$504,$A21,'出面入力'!$A$5:$A$504,$D$3+30))</f>
        <v/>
      </c>
      <c r="AG21" s="25">
        <f>IF($A21="","",SUMIFS('出面入力'!$E$5:$E$504,'出面入力'!$D$5:$D$504,$A21,'出面入力'!$A$5:$A$504,"&gt;="&amp;$D$3,'出面入力'!$A$5:$A$504,"&lt;="&amp;$E$3))</f>
        <v/>
      </c>
      <c r="AH21" s="25">
        <f>IF($A21="","",SUMIFS('出面入力'!$F$5:$F$504,'出面入力'!$D$5:$D$504,$A21,'出面入力'!$A$5:$A$504,"&gt;="&amp;$D$3,'出面入力'!$A$5:$A$504,"&lt;="&amp;$E$3))</f>
        <v/>
      </c>
    </row>
    <row r="22">
      <c r="A22" s="14">
        <f>IF('職人マスタ'!A21="","",'職人マスタ'!A21)</f>
        <v/>
      </c>
      <c r="B22" s="24">
        <f>IF(OR($A22="",B$5=""),"",SUMIFS('出面入力'!$E$5:$E$504,'出面入力'!$D$5:$D$504,$A22,'出面入力'!$A$5:$A$504,$D$3+0))</f>
        <v/>
      </c>
      <c r="C22" s="24">
        <f>IF(OR($A22="",C$5=""),"",SUMIFS('出面入力'!$E$5:$E$504,'出面入力'!$D$5:$D$504,$A22,'出面入力'!$A$5:$A$504,$D$3+1))</f>
        <v/>
      </c>
      <c r="D22" s="24">
        <f>IF(OR($A22="",D$5=""),"",SUMIFS('出面入力'!$E$5:$E$504,'出面入力'!$D$5:$D$504,$A22,'出面入力'!$A$5:$A$504,$D$3+2))</f>
        <v/>
      </c>
      <c r="E22" s="24">
        <f>IF(OR($A22="",E$5=""),"",SUMIFS('出面入力'!$E$5:$E$504,'出面入力'!$D$5:$D$504,$A22,'出面入力'!$A$5:$A$504,$D$3+3))</f>
        <v/>
      </c>
      <c r="F22" s="24">
        <f>IF(OR($A22="",F$5=""),"",SUMIFS('出面入力'!$E$5:$E$504,'出面入力'!$D$5:$D$504,$A22,'出面入力'!$A$5:$A$504,$D$3+4))</f>
        <v/>
      </c>
      <c r="G22" s="24">
        <f>IF(OR($A22="",G$5=""),"",SUMIFS('出面入力'!$E$5:$E$504,'出面入力'!$D$5:$D$504,$A22,'出面入力'!$A$5:$A$504,$D$3+5))</f>
        <v/>
      </c>
      <c r="H22" s="24">
        <f>IF(OR($A22="",H$5=""),"",SUMIFS('出面入力'!$E$5:$E$504,'出面入力'!$D$5:$D$504,$A22,'出面入力'!$A$5:$A$504,$D$3+6))</f>
        <v/>
      </c>
      <c r="I22" s="24">
        <f>IF(OR($A22="",I$5=""),"",SUMIFS('出面入力'!$E$5:$E$504,'出面入力'!$D$5:$D$504,$A22,'出面入力'!$A$5:$A$504,$D$3+7))</f>
        <v/>
      </c>
      <c r="J22" s="24">
        <f>IF(OR($A22="",J$5=""),"",SUMIFS('出面入力'!$E$5:$E$504,'出面入力'!$D$5:$D$504,$A22,'出面入力'!$A$5:$A$504,$D$3+8))</f>
        <v/>
      </c>
      <c r="K22" s="24">
        <f>IF(OR($A22="",K$5=""),"",SUMIFS('出面入力'!$E$5:$E$504,'出面入力'!$D$5:$D$504,$A22,'出面入力'!$A$5:$A$504,$D$3+9))</f>
        <v/>
      </c>
      <c r="L22" s="24">
        <f>IF(OR($A22="",L$5=""),"",SUMIFS('出面入力'!$E$5:$E$504,'出面入力'!$D$5:$D$504,$A22,'出面入力'!$A$5:$A$504,$D$3+10))</f>
        <v/>
      </c>
      <c r="M22" s="24">
        <f>IF(OR($A22="",M$5=""),"",SUMIFS('出面入力'!$E$5:$E$504,'出面入力'!$D$5:$D$504,$A22,'出面入力'!$A$5:$A$504,$D$3+11))</f>
        <v/>
      </c>
      <c r="N22" s="24">
        <f>IF(OR($A22="",N$5=""),"",SUMIFS('出面入力'!$E$5:$E$504,'出面入力'!$D$5:$D$504,$A22,'出面入力'!$A$5:$A$504,$D$3+12))</f>
        <v/>
      </c>
      <c r="O22" s="24">
        <f>IF(OR($A22="",O$5=""),"",SUMIFS('出面入力'!$E$5:$E$504,'出面入力'!$D$5:$D$504,$A22,'出面入力'!$A$5:$A$504,$D$3+13))</f>
        <v/>
      </c>
      <c r="P22" s="24">
        <f>IF(OR($A22="",P$5=""),"",SUMIFS('出面入力'!$E$5:$E$504,'出面入力'!$D$5:$D$504,$A22,'出面入力'!$A$5:$A$504,$D$3+14))</f>
        <v/>
      </c>
      <c r="Q22" s="24">
        <f>IF(OR($A22="",Q$5=""),"",SUMIFS('出面入力'!$E$5:$E$504,'出面入力'!$D$5:$D$504,$A22,'出面入力'!$A$5:$A$504,$D$3+15))</f>
        <v/>
      </c>
      <c r="R22" s="24">
        <f>IF(OR($A22="",R$5=""),"",SUMIFS('出面入力'!$E$5:$E$504,'出面入力'!$D$5:$D$504,$A22,'出面入力'!$A$5:$A$504,$D$3+16))</f>
        <v/>
      </c>
      <c r="S22" s="24">
        <f>IF(OR($A22="",S$5=""),"",SUMIFS('出面入力'!$E$5:$E$504,'出面入力'!$D$5:$D$504,$A22,'出面入力'!$A$5:$A$504,$D$3+17))</f>
        <v/>
      </c>
      <c r="T22" s="24">
        <f>IF(OR($A22="",T$5=""),"",SUMIFS('出面入力'!$E$5:$E$504,'出面入力'!$D$5:$D$504,$A22,'出面入力'!$A$5:$A$504,$D$3+18))</f>
        <v/>
      </c>
      <c r="U22" s="24">
        <f>IF(OR($A22="",U$5=""),"",SUMIFS('出面入力'!$E$5:$E$504,'出面入力'!$D$5:$D$504,$A22,'出面入力'!$A$5:$A$504,$D$3+19))</f>
        <v/>
      </c>
      <c r="V22" s="24">
        <f>IF(OR($A22="",V$5=""),"",SUMIFS('出面入力'!$E$5:$E$504,'出面入力'!$D$5:$D$504,$A22,'出面入力'!$A$5:$A$504,$D$3+20))</f>
        <v/>
      </c>
      <c r="W22" s="24">
        <f>IF(OR($A22="",W$5=""),"",SUMIFS('出面入力'!$E$5:$E$504,'出面入力'!$D$5:$D$504,$A22,'出面入力'!$A$5:$A$504,$D$3+21))</f>
        <v/>
      </c>
      <c r="X22" s="24">
        <f>IF(OR($A22="",X$5=""),"",SUMIFS('出面入力'!$E$5:$E$504,'出面入力'!$D$5:$D$504,$A22,'出面入力'!$A$5:$A$504,$D$3+22))</f>
        <v/>
      </c>
      <c r="Y22" s="24">
        <f>IF(OR($A22="",Y$5=""),"",SUMIFS('出面入力'!$E$5:$E$504,'出面入力'!$D$5:$D$504,$A22,'出面入力'!$A$5:$A$504,$D$3+23))</f>
        <v/>
      </c>
      <c r="Z22" s="24">
        <f>IF(OR($A22="",Z$5=""),"",SUMIFS('出面入力'!$E$5:$E$504,'出面入力'!$D$5:$D$504,$A22,'出面入力'!$A$5:$A$504,$D$3+24))</f>
        <v/>
      </c>
      <c r="AA22" s="24">
        <f>IF(OR($A22="",AA$5=""),"",SUMIFS('出面入力'!$E$5:$E$504,'出面入力'!$D$5:$D$504,$A22,'出面入力'!$A$5:$A$504,$D$3+25))</f>
        <v/>
      </c>
      <c r="AB22" s="24">
        <f>IF(OR($A22="",AB$5=""),"",SUMIFS('出面入力'!$E$5:$E$504,'出面入力'!$D$5:$D$504,$A22,'出面入力'!$A$5:$A$504,$D$3+26))</f>
        <v/>
      </c>
      <c r="AC22" s="24">
        <f>IF(OR($A22="",AC$5=""),"",SUMIFS('出面入力'!$E$5:$E$504,'出面入力'!$D$5:$D$504,$A22,'出面入力'!$A$5:$A$504,$D$3+27))</f>
        <v/>
      </c>
      <c r="AD22" s="24">
        <f>IF(OR($A22="",AD$5=""),"",SUMIFS('出面入力'!$E$5:$E$504,'出面入力'!$D$5:$D$504,$A22,'出面入力'!$A$5:$A$504,$D$3+28))</f>
        <v/>
      </c>
      <c r="AE22" s="24">
        <f>IF(OR($A22="",AE$5=""),"",SUMIFS('出面入力'!$E$5:$E$504,'出面入力'!$D$5:$D$504,$A22,'出面入力'!$A$5:$A$504,$D$3+29))</f>
        <v/>
      </c>
      <c r="AF22" s="24">
        <f>IF(OR($A22="",AF$5=""),"",SUMIFS('出面入力'!$E$5:$E$504,'出面入力'!$D$5:$D$504,$A22,'出面入力'!$A$5:$A$504,$D$3+30))</f>
        <v/>
      </c>
      <c r="AG22" s="25">
        <f>IF($A22="","",SUMIFS('出面入力'!$E$5:$E$504,'出面入力'!$D$5:$D$504,$A22,'出面入力'!$A$5:$A$504,"&gt;="&amp;$D$3,'出面入力'!$A$5:$A$504,"&lt;="&amp;$E$3))</f>
        <v/>
      </c>
      <c r="AH22" s="25">
        <f>IF($A22="","",SUMIFS('出面入力'!$F$5:$F$504,'出面入力'!$D$5:$D$504,$A22,'出面入力'!$A$5:$A$504,"&gt;="&amp;$D$3,'出面入力'!$A$5:$A$504,"&lt;="&amp;$E$3))</f>
        <v/>
      </c>
    </row>
    <row r="23">
      <c r="A23" s="14">
        <f>IF('職人マスタ'!A22="","",'職人マスタ'!A22)</f>
        <v/>
      </c>
      <c r="B23" s="24">
        <f>IF(OR($A23="",B$5=""),"",SUMIFS('出面入力'!$E$5:$E$504,'出面入力'!$D$5:$D$504,$A23,'出面入力'!$A$5:$A$504,$D$3+0))</f>
        <v/>
      </c>
      <c r="C23" s="24">
        <f>IF(OR($A23="",C$5=""),"",SUMIFS('出面入力'!$E$5:$E$504,'出面入力'!$D$5:$D$504,$A23,'出面入力'!$A$5:$A$504,$D$3+1))</f>
        <v/>
      </c>
      <c r="D23" s="24">
        <f>IF(OR($A23="",D$5=""),"",SUMIFS('出面入力'!$E$5:$E$504,'出面入力'!$D$5:$D$504,$A23,'出面入力'!$A$5:$A$504,$D$3+2))</f>
        <v/>
      </c>
      <c r="E23" s="24">
        <f>IF(OR($A23="",E$5=""),"",SUMIFS('出面入力'!$E$5:$E$504,'出面入力'!$D$5:$D$504,$A23,'出面入力'!$A$5:$A$504,$D$3+3))</f>
        <v/>
      </c>
      <c r="F23" s="24">
        <f>IF(OR($A23="",F$5=""),"",SUMIFS('出面入力'!$E$5:$E$504,'出面入力'!$D$5:$D$504,$A23,'出面入力'!$A$5:$A$504,$D$3+4))</f>
        <v/>
      </c>
      <c r="G23" s="24">
        <f>IF(OR($A23="",G$5=""),"",SUMIFS('出面入力'!$E$5:$E$504,'出面入力'!$D$5:$D$504,$A23,'出面入力'!$A$5:$A$504,$D$3+5))</f>
        <v/>
      </c>
      <c r="H23" s="24">
        <f>IF(OR($A23="",H$5=""),"",SUMIFS('出面入力'!$E$5:$E$504,'出面入力'!$D$5:$D$504,$A23,'出面入力'!$A$5:$A$504,$D$3+6))</f>
        <v/>
      </c>
      <c r="I23" s="24">
        <f>IF(OR($A23="",I$5=""),"",SUMIFS('出面入力'!$E$5:$E$504,'出面入力'!$D$5:$D$504,$A23,'出面入力'!$A$5:$A$504,$D$3+7))</f>
        <v/>
      </c>
      <c r="J23" s="24">
        <f>IF(OR($A23="",J$5=""),"",SUMIFS('出面入力'!$E$5:$E$504,'出面入力'!$D$5:$D$504,$A23,'出面入力'!$A$5:$A$504,$D$3+8))</f>
        <v/>
      </c>
      <c r="K23" s="24">
        <f>IF(OR($A23="",K$5=""),"",SUMIFS('出面入力'!$E$5:$E$504,'出面入力'!$D$5:$D$504,$A23,'出面入力'!$A$5:$A$504,$D$3+9))</f>
        <v/>
      </c>
      <c r="L23" s="24">
        <f>IF(OR($A23="",L$5=""),"",SUMIFS('出面入力'!$E$5:$E$504,'出面入力'!$D$5:$D$504,$A23,'出面入力'!$A$5:$A$504,$D$3+10))</f>
        <v/>
      </c>
      <c r="M23" s="24">
        <f>IF(OR($A23="",M$5=""),"",SUMIFS('出面入力'!$E$5:$E$504,'出面入力'!$D$5:$D$504,$A23,'出面入力'!$A$5:$A$504,$D$3+11))</f>
        <v/>
      </c>
      <c r="N23" s="24">
        <f>IF(OR($A23="",N$5=""),"",SUMIFS('出面入力'!$E$5:$E$504,'出面入力'!$D$5:$D$504,$A23,'出面入力'!$A$5:$A$504,$D$3+12))</f>
        <v/>
      </c>
      <c r="O23" s="24">
        <f>IF(OR($A23="",O$5=""),"",SUMIFS('出面入力'!$E$5:$E$504,'出面入力'!$D$5:$D$504,$A23,'出面入力'!$A$5:$A$504,$D$3+13))</f>
        <v/>
      </c>
      <c r="P23" s="24">
        <f>IF(OR($A23="",P$5=""),"",SUMIFS('出面入力'!$E$5:$E$504,'出面入力'!$D$5:$D$504,$A23,'出面入力'!$A$5:$A$504,$D$3+14))</f>
        <v/>
      </c>
      <c r="Q23" s="24">
        <f>IF(OR($A23="",Q$5=""),"",SUMIFS('出面入力'!$E$5:$E$504,'出面入力'!$D$5:$D$504,$A23,'出面入力'!$A$5:$A$504,$D$3+15))</f>
        <v/>
      </c>
      <c r="R23" s="24">
        <f>IF(OR($A23="",R$5=""),"",SUMIFS('出面入力'!$E$5:$E$504,'出面入力'!$D$5:$D$504,$A23,'出面入力'!$A$5:$A$504,$D$3+16))</f>
        <v/>
      </c>
      <c r="S23" s="24">
        <f>IF(OR($A23="",S$5=""),"",SUMIFS('出面入力'!$E$5:$E$504,'出面入力'!$D$5:$D$504,$A23,'出面入力'!$A$5:$A$504,$D$3+17))</f>
        <v/>
      </c>
      <c r="T23" s="24">
        <f>IF(OR($A23="",T$5=""),"",SUMIFS('出面入力'!$E$5:$E$504,'出面入力'!$D$5:$D$504,$A23,'出面入力'!$A$5:$A$504,$D$3+18))</f>
        <v/>
      </c>
      <c r="U23" s="24">
        <f>IF(OR($A23="",U$5=""),"",SUMIFS('出面入力'!$E$5:$E$504,'出面入力'!$D$5:$D$504,$A23,'出面入力'!$A$5:$A$504,$D$3+19))</f>
        <v/>
      </c>
      <c r="V23" s="24">
        <f>IF(OR($A23="",V$5=""),"",SUMIFS('出面入力'!$E$5:$E$504,'出面入力'!$D$5:$D$504,$A23,'出面入力'!$A$5:$A$504,$D$3+20))</f>
        <v/>
      </c>
      <c r="W23" s="24">
        <f>IF(OR($A23="",W$5=""),"",SUMIFS('出面入力'!$E$5:$E$504,'出面入力'!$D$5:$D$504,$A23,'出面入力'!$A$5:$A$504,$D$3+21))</f>
        <v/>
      </c>
      <c r="X23" s="24">
        <f>IF(OR($A23="",X$5=""),"",SUMIFS('出面入力'!$E$5:$E$504,'出面入力'!$D$5:$D$504,$A23,'出面入力'!$A$5:$A$504,$D$3+22))</f>
        <v/>
      </c>
      <c r="Y23" s="24">
        <f>IF(OR($A23="",Y$5=""),"",SUMIFS('出面入力'!$E$5:$E$504,'出面入力'!$D$5:$D$504,$A23,'出面入力'!$A$5:$A$504,$D$3+23))</f>
        <v/>
      </c>
      <c r="Z23" s="24">
        <f>IF(OR($A23="",Z$5=""),"",SUMIFS('出面入力'!$E$5:$E$504,'出面入力'!$D$5:$D$504,$A23,'出面入力'!$A$5:$A$504,$D$3+24))</f>
        <v/>
      </c>
      <c r="AA23" s="24">
        <f>IF(OR($A23="",AA$5=""),"",SUMIFS('出面入力'!$E$5:$E$504,'出面入力'!$D$5:$D$504,$A23,'出面入力'!$A$5:$A$504,$D$3+25))</f>
        <v/>
      </c>
      <c r="AB23" s="24">
        <f>IF(OR($A23="",AB$5=""),"",SUMIFS('出面入力'!$E$5:$E$504,'出面入力'!$D$5:$D$504,$A23,'出面入力'!$A$5:$A$504,$D$3+26))</f>
        <v/>
      </c>
      <c r="AC23" s="24">
        <f>IF(OR($A23="",AC$5=""),"",SUMIFS('出面入力'!$E$5:$E$504,'出面入力'!$D$5:$D$504,$A23,'出面入力'!$A$5:$A$504,$D$3+27))</f>
        <v/>
      </c>
      <c r="AD23" s="24">
        <f>IF(OR($A23="",AD$5=""),"",SUMIFS('出面入力'!$E$5:$E$504,'出面入力'!$D$5:$D$504,$A23,'出面入力'!$A$5:$A$504,$D$3+28))</f>
        <v/>
      </c>
      <c r="AE23" s="24">
        <f>IF(OR($A23="",AE$5=""),"",SUMIFS('出面入力'!$E$5:$E$504,'出面入力'!$D$5:$D$504,$A23,'出面入力'!$A$5:$A$504,$D$3+29))</f>
        <v/>
      </c>
      <c r="AF23" s="24">
        <f>IF(OR($A23="",AF$5=""),"",SUMIFS('出面入力'!$E$5:$E$504,'出面入力'!$D$5:$D$504,$A23,'出面入力'!$A$5:$A$504,$D$3+30))</f>
        <v/>
      </c>
      <c r="AG23" s="25">
        <f>IF($A23="","",SUMIFS('出面入力'!$E$5:$E$504,'出面入力'!$D$5:$D$504,$A23,'出面入力'!$A$5:$A$504,"&gt;="&amp;$D$3,'出面入力'!$A$5:$A$504,"&lt;="&amp;$E$3))</f>
        <v/>
      </c>
      <c r="AH23" s="25">
        <f>IF($A23="","",SUMIFS('出面入力'!$F$5:$F$504,'出面入力'!$D$5:$D$504,$A23,'出面入力'!$A$5:$A$504,"&gt;="&amp;$D$3,'出面入力'!$A$5:$A$504,"&lt;="&amp;$E$3))</f>
        <v/>
      </c>
    </row>
    <row r="24">
      <c r="A24" s="14">
        <f>IF('職人マスタ'!A23="","",'職人マスタ'!A23)</f>
        <v/>
      </c>
      <c r="B24" s="24">
        <f>IF(OR($A24="",B$5=""),"",SUMIFS('出面入力'!$E$5:$E$504,'出面入力'!$D$5:$D$504,$A24,'出面入力'!$A$5:$A$504,$D$3+0))</f>
        <v/>
      </c>
      <c r="C24" s="24">
        <f>IF(OR($A24="",C$5=""),"",SUMIFS('出面入力'!$E$5:$E$504,'出面入力'!$D$5:$D$504,$A24,'出面入力'!$A$5:$A$504,$D$3+1))</f>
        <v/>
      </c>
      <c r="D24" s="24">
        <f>IF(OR($A24="",D$5=""),"",SUMIFS('出面入力'!$E$5:$E$504,'出面入力'!$D$5:$D$504,$A24,'出面入力'!$A$5:$A$504,$D$3+2))</f>
        <v/>
      </c>
      <c r="E24" s="24">
        <f>IF(OR($A24="",E$5=""),"",SUMIFS('出面入力'!$E$5:$E$504,'出面入力'!$D$5:$D$504,$A24,'出面入力'!$A$5:$A$504,$D$3+3))</f>
        <v/>
      </c>
      <c r="F24" s="24">
        <f>IF(OR($A24="",F$5=""),"",SUMIFS('出面入力'!$E$5:$E$504,'出面入力'!$D$5:$D$504,$A24,'出面入力'!$A$5:$A$504,$D$3+4))</f>
        <v/>
      </c>
      <c r="G24" s="24">
        <f>IF(OR($A24="",G$5=""),"",SUMIFS('出面入力'!$E$5:$E$504,'出面入力'!$D$5:$D$504,$A24,'出面入力'!$A$5:$A$504,$D$3+5))</f>
        <v/>
      </c>
      <c r="H24" s="24">
        <f>IF(OR($A24="",H$5=""),"",SUMIFS('出面入力'!$E$5:$E$504,'出面入力'!$D$5:$D$504,$A24,'出面入力'!$A$5:$A$504,$D$3+6))</f>
        <v/>
      </c>
      <c r="I24" s="24">
        <f>IF(OR($A24="",I$5=""),"",SUMIFS('出面入力'!$E$5:$E$504,'出面入力'!$D$5:$D$504,$A24,'出面入力'!$A$5:$A$504,$D$3+7))</f>
        <v/>
      </c>
      <c r="J24" s="24">
        <f>IF(OR($A24="",J$5=""),"",SUMIFS('出面入力'!$E$5:$E$504,'出面入力'!$D$5:$D$504,$A24,'出面入力'!$A$5:$A$504,$D$3+8))</f>
        <v/>
      </c>
      <c r="K24" s="24">
        <f>IF(OR($A24="",K$5=""),"",SUMIFS('出面入力'!$E$5:$E$504,'出面入力'!$D$5:$D$504,$A24,'出面入力'!$A$5:$A$504,$D$3+9))</f>
        <v/>
      </c>
      <c r="L24" s="24">
        <f>IF(OR($A24="",L$5=""),"",SUMIFS('出面入力'!$E$5:$E$504,'出面入力'!$D$5:$D$504,$A24,'出面入力'!$A$5:$A$504,$D$3+10))</f>
        <v/>
      </c>
      <c r="M24" s="24">
        <f>IF(OR($A24="",M$5=""),"",SUMIFS('出面入力'!$E$5:$E$504,'出面入力'!$D$5:$D$504,$A24,'出面入力'!$A$5:$A$504,$D$3+11))</f>
        <v/>
      </c>
      <c r="N24" s="24">
        <f>IF(OR($A24="",N$5=""),"",SUMIFS('出面入力'!$E$5:$E$504,'出面入力'!$D$5:$D$504,$A24,'出面入力'!$A$5:$A$504,$D$3+12))</f>
        <v/>
      </c>
      <c r="O24" s="24">
        <f>IF(OR($A24="",O$5=""),"",SUMIFS('出面入力'!$E$5:$E$504,'出面入力'!$D$5:$D$504,$A24,'出面入力'!$A$5:$A$504,$D$3+13))</f>
        <v/>
      </c>
      <c r="P24" s="24">
        <f>IF(OR($A24="",P$5=""),"",SUMIFS('出面入力'!$E$5:$E$504,'出面入力'!$D$5:$D$504,$A24,'出面入力'!$A$5:$A$504,$D$3+14))</f>
        <v/>
      </c>
      <c r="Q24" s="24">
        <f>IF(OR($A24="",Q$5=""),"",SUMIFS('出面入力'!$E$5:$E$504,'出面入力'!$D$5:$D$504,$A24,'出面入力'!$A$5:$A$504,$D$3+15))</f>
        <v/>
      </c>
      <c r="R24" s="24">
        <f>IF(OR($A24="",R$5=""),"",SUMIFS('出面入力'!$E$5:$E$504,'出面入力'!$D$5:$D$504,$A24,'出面入力'!$A$5:$A$504,$D$3+16))</f>
        <v/>
      </c>
      <c r="S24" s="24">
        <f>IF(OR($A24="",S$5=""),"",SUMIFS('出面入力'!$E$5:$E$504,'出面入力'!$D$5:$D$504,$A24,'出面入力'!$A$5:$A$504,$D$3+17))</f>
        <v/>
      </c>
      <c r="T24" s="24">
        <f>IF(OR($A24="",T$5=""),"",SUMIFS('出面入力'!$E$5:$E$504,'出面入力'!$D$5:$D$504,$A24,'出面入力'!$A$5:$A$504,$D$3+18))</f>
        <v/>
      </c>
      <c r="U24" s="24">
        <f>IF(OR($A24="",U$5=""),"",SUMIFS('出面入力'!$E$5:$E$504,'出面入力'!$D$5:$D$504,$A24,'出面入力'!$A$5:$A$504,$D$3+19))</f>
        <v/>
      </c>
      <c r="V24" s="24">
        <f>IF(OR($A24="",V$5=""),"",SUMIFS('出面入力'!$E$5:$E$504,'出面入力'!$D$5:$D$504,$A24,'出面入力'!$A$5:$A$504,$D$3+20))</f>
        <v/>
      </c>
      <c r="W24" s="24">
        <f>IF(OR($A24="",W$5=""),"",SUMIFS('出面入力'!$E$5:$E$504,'出面入力'!$D$5:$D$504,$A24,'出面入力'!$A$5:$A$504,$D$3+21))</f>
        <v/>
      </c>
      <c r="X24" s="24">
        <f>IF(OR($A24="",X$5=""),"",SUMIFS('出面入力'!$E$5:$E$504,'出面入力'!$D$5:$D$504,$A24,'出面入力'!$A$5:$A$504,$D$3+22))</f>
        <v/>
      </c>
      <c r="Y24" s="24">
        <f>IF(OR($A24="",Y$5=""),"",SUMIFS('出面入力'!$E$5:$E$504,'出面入力'!$D$5:$D$504,$A24,'出面入力'!$A$5:$A$504,$D$3+23))</f>
        <v/>
      </c>
      <c r="Z24" s="24">
        <f>IF(OR($A24="",Z$5=""),"",SUMIFS('出面入力'!$E$5:$E$504,'出面入力'!$D$5:$D$504,$A24,'出面入力'!$A$5:$A$504,$D$3+24))</f>
        <v/>
      </c>
      <c r="AA24" s="24">
        <f>IF(OR($A24="",AA$5=""),"",SUMIFS('出面入力'!$E$5:$E$504,'出面入力'!$D$5:$D$504,$A24,'出面入力'!$A$5:$A$504,$D$3+25))</f>
        <v/>
      </c>
      <c r="AB24" s="24">
        <f>IF(OR($A24="",AB$5=""),"",SUMIFS('出面入力'!$E$5:$E$504,'出面入力'!$D$5:$D$504,$A24,'出面入力'!$A$5:$A$504,$D$3+26))</f>
        <v/>
      </c>
      <c r="AC24" s="24">
        <f>IF(OR($A24="",AC$5=""),"",SUMIFS('出面入力'!$E$5:$E$504,'出面入力'!$D$5:$D$504,$A24,'出面入力'!$A$5:$A$504,$D$3+27))</f>
        <v/>
      </c>
      <c r="AD24" s="24">
        <f>IF(OR($A24="",AD$5=""),"",SUMIFS('出面入力'!$E$5:$E$504,'出面入力'!$D$5:$D$504,$A24,'出面入力'!$A$5:$A$504,$D$3+28))</f>
        <v/>
      </c>
      <c r="AE24" s="24">
        <f>IF(OR($A24="",AE$5=""),"",SUMIFS('出面入力'!$E$5:$E$504,'出面入力'!$D$5:$D$504,$A24,'出面入力'!$A$5:$A$504,$D$3+29))</f>
        <v/>
      </c>
      <c r="AF24" s="24">
        <f>IF(OR($A24="",AF$5=""),"",SUMIFS('出面入力'!$E$5:$E$504,'出面入力'!$D$5:$D$504,$A24,'出面入力'!$A$5:$A$504,$D$3+30))</f>
        <v/>
      </c>
      <c r="AG24" s="25">
        <f>IF($A24="","",SUMIFS('出面入力'!$E$5:$E$504,'出面入力'!$D$5:$D$504,$A24,'出面入力'!$A$5:$A$504,"&gt;="&amp;$D$3,'出面入力'!$A$5:$A$504,"&lt;="&amp;$E$3))</f>
        <v/>
      </c>
      <c r="AH24" s="25">
        <f>IF($A24="","",SUMIFS('出面入力'!$F$5:$F$504,'出面入力'!$D$5:$D$504,$A24,'出面入力'!$A$5:$A$504,"&gt;="&amp;$D$3,'出面入力'!$A$5:$A$504,"&lt;="&amp;$E$3))</f>
        <v/>
      </c>
    </row>
    <row r="25">
      <c r="A25" s="14">
        <f>IF('職人マスタ'!A24="","",'職人マスタ'!A24)</f>
        <v/>
      </c>
      <c r="B25" s="24">
        <f>IF(OR($A25="",B$5=""),"",SUMIFS('出面入力'!$E$5:$E$504,'出面入力'!$D$5:$D$504,$A25,'出面入力'!$A$5:$A$504,$D$3+0))</f>
        <v/>
      </c>
      <c r="C25" s="24">
        <f>IF(OR($A25="",C$5=""),"",SUMIFS('出面入力'!$E$5:$E$504,'出面入力'!$D$5:$D$504,$A25,'出面入力'!$A$5:$A$504,$D$3+1))</f>
        <v/>
      </c>
      <c r="D25" s="24">
        <f>IF(OR($A25="",D$5=""),"",SUMIFS('出面入力'!$E$5:$E$504,'出面入力'!$D$5:$D$504,$A25,'出面入力'!$A$5:$A$504,$D$3+2))</f>
        <v/>
      </c>
      <c r="E25" s="24">
        <f>IF(OR($A25="",E$5=""),"",SUMIFS('出面入力'!$E$5:$E$504,'出面入力'!$D$5:$D$504,$A25,'出面入力'!$A$5:$A$504,$D$3+3))</f>
        <v/>
      </c>
      <c r="F25" s="24">
        <f>IF(OR($A25="",F$5=""),"",SUMIFS('出面入力'!$E$5:$E$504,'出面入力'!$D$5:$D$504,$A25,'出面入力'!$A$5:$A$504,$D$3+4))</f>
        <v/>
      </c>
      <c r="G25" s="24">
        <f>IF(OR($A25="",G$5=""),"",SUMIFS('出面入力'!$E$5:$E$504,'出面入力'!$D$5:$D$504,$A25,'出面入力'!$A$5:$A$504,$D$3+5))</f>
        <v/>
      </c>
      <c r="H25" s="24">
        <f>IF(OR($A25="",H$5=""),"",SUMIFS('出面入力'!$E$5:$E$504,'出面入力'!$D$5:$D$504,$A25,'出面入力'!$A$5:$A$504,$D$3+6))</f>
        <v/>
      </c>
      <c r="I25" s="24">
        <f>IF(OR($A25="",I$5=""),"",SUMIFS('出面入力'!$E$5:$E$504,'出面入力'!$D$5:$D$504,$A25,'出面入力'!$A$5:$A$504,$D$3+7))</f>
        <v/>
      </c>
      <c r="J25" s="24">
        <f>IF(OR($A25="",J$5=""),"",SUMIFS('出面入力'!$E$5:$E$504,'出面入力'!$D$5:$D$504,$A25,'出面入力'!$A$5:$A$504,$D$3+8))</f>
        <v/>
      </c>
      <c r="K25" s="24">
        <f>IF(OR($A25="",K$5=""),"",SUMIFS('出面入力'!$E$5:$E$504,'出面入力'!$D$5:$D$504,$A25,'出面入力'!$A$5:$A$504,$D$3+9))</f>
        <v/>
      </c>
      <c r="L25" s="24">
        <f>IF(OR($A25="",L$5=""),"",SUMIFS('出面入力'!$E$5:$E$504,'出面入力'!$D$5:$D$504,$A25,'出面入力'!$A$5:$A$504,$D$3+10))</f>
        <v/>
      </c>
      <c r="M25" s="24">
        <f>IF(OR($A25="",M$5=""),"",SUMIFS('出面入力'!$E$5:$E$504,'出面入力'!$D$5:$D$504,$A25,'出面入力'!$A$5:$A$504,$D$3+11))</f>
        <v/>
      </c>
      <c r="N25" s="24">
        <f>IF(OR($A25="",N$5=""),"",SUMIFS('出面入力'!$E$5:$E$504,'出面入力'!$D$5:$D$504,$A25,'出面入力'!$A$5:$A$504,$D$3+12))</f>
        <v/>
      </c>
      <c r="O25" s="24">
        <f>IF(OR($A25="",O$5=""),"",SUMIFS('出面入力'!$E$5:$E$504,'出面入力'!$D$5:$D$504,$A25,'出面入力'!$A$5:$A$504,$D$3+13))</f>
        <v/>
      </c>
      <c r="P25" s="24">
        <f>IF(OR($A25="",P$5=""),"",SUMIFS('出面入力'!$E$5:$E$504,'出面入力'!$D$5:$D$504,$A25,'出面入力'!$A$5:$A$504,$D$3+14))</f>
        <v/>
      </c>
      <c r="Q25" s="24">
        <f>IF(OR($A25="",Q$5=""),"",SUMIFS('出面入力'!$E$5:$E$504,'出面入力'!$D$5:$D$504,$A25,'出面入力'!$A$5:$A$504,$D$3+15))</f>
        <v/>
      </c>
      <c r="R25" s="24">
        <f>IF(OR($A25="",R$5=""),"",SUMIFS('出面入力'!$E$5:$E$504,'出面入力'!$D$5:$D$504,$A25,'出面入力'!$A$5:$A$504,$D$3+16))</f>
        <v/>
      </c>
      <c r="S25" s="24">
        <f>IF(OR($A25="",S$5=""),"",SUMIFS('出面入力'!$E$5:$E$504,'出面入力'!$D$5:$D$504,$A25,'出面入力'!$A$5:$A$504,$D$3+17))</f>
        <v/>
      </c>
      <c r="T25" s="24">
        <f>IF(OR($A25="",T$5=""),"",SUMIFS('出面入力'!$E$5:$E$504,'出面入力'!$D$5:$D$504,$A25,'出面入力'!$A$5:$A$504,$D$3+18))</f>
        <v/>
      </c>
      <c r="U25" s="24">
        <f>IF(OR($A25="",U$5=""),"",SUMIFS('出面入力'!$E$5:$E$504,'出面入力'!$D$5:$D$504,$A25,'出面入力'!$A$5:$A$504,$D$3+19))</f>
        <v/>
      </c>
      <c r="V25" s="24">
        <f>IF(OR($A25="",V$5=""),"",SUMIFS('出面入力'!$E$5:$E$504,'出面入力'!$D$5:$D$504,$A25,'出面入力'!$A$5:$A$504,$D$3+20))</f>
        <v/>
      </c>
      <c r="W25" s="24">
        <f>IF(OR($A25="",W$5=""),"",SUMIFS('出面入力'!$E$5:$E$504,'出面入力'!$D$5:$D$504,$A25,'出面入力'!$A$5:$A$504,$D$3+21))</f>
        <v/>
      </c>
      <c r="X25" s="24">
        <f>IF(OR($A25="",X$5=""),"",SUMIFS('出面入力'!$E$5:$E$504,'出面入力'!$D$5:$D$504,$A25,'出面入力'!$A$5:$A$504,$D$3+22))</f>
        <v/>
      </c>
      <c r="Y25" s="24">
        <f>IF(OR($A25="",Y$5=""),"",SUMIFS('出面入力'!$E$5:$E$504,'出面入力'!$D$5:$D$504,$A25,'出面入力'!$A$5:$A$504,$D$3+23))</f>
        <v/>
      </c>
      <c r="Z25" s="24">
        <f>IF(OR($A25="",Z$5=""),"",SUMIFS('出面入力'!$E$5:$E$504,'出面入力'!$D$5:$D$504,$A25,'出面入力'!$A$5:$A$504,$D$3+24))</f>
        <v/>
      </c>
      <c r="AA25" s="24">
        <f>IF(OR($A25="",AA$5=""),"",SUMIFS('出面入力'!$E$5:$E$504,'出面入力'!$D$5:$D$504,$A25,'出面入力'!$A$5:$A$504,$D$3+25))</f>
        <v/>
      </c>
      <c r="AB25" s="24">
        <f>IF(OR($A25="",AB$5=""),"",SUMIFS('出面入力'!$E$5:$E$504,'出面入力'!$D$5:$D$504,$A25,'出面入力'!$A$5:$A$504,$D$3+26))</f>
        <v/>
      </c>
      <c r="AC25" s="24">
        <f>IF(OR($A25="",AC$5=""),"",SUMIFS('出面入力'!$E$5:$E$504,'出面入力'!$D$5:$D$504,$A25,'出面入力'!$A$5:$A$504,$D$3+27))</f>
        <v/>
      </c>
      <c r="AD25" s="24">
        <f>IF(OR($A25="",AD$5=""),"",SUMIFS('出面入力'!$E$5:$E$504,'出面入力'!$D$5:$D$504,$A25,'出面入力'!$A$5:$A$504,$D$3+28))</f>
        <v/>
      </c>
      <c r="AE25" s="24">
        <f>IF(OR($A25="",AE$5=""),"",SUMIFS('出面入力'!$E$5:$E$504,'出面入力'!$D$5:$D$504,$A25,'出面入力'!$A$5:$A$504,$D$3+29))</f>
        <v/>
      </c>
      <c r="AF25" s="24">
        <f>IF(OR($A25="",AF$5=""),"",SUMIFS('出面入力'!$E$5:$E$504,'出面入力'!$D$5:$D$504,$A25,'出面入力'!$A$5:$A$504,$D$3+30))</f>
        <v/>
      </c>
      <c r="AG25" s="25">
        <f>IF($A25="","",SUMIFS('出面入力'!$E$5:$E$504,'出面入力'!$D$5:$D$504,$A25,'出面入力'!$A$5:$A$504,"&gt;="&amp;$D$3,'出面入力'!$A$5:$A$504,"&lt;="&amp;$E$3))</f>
        <v/>
      </c>
      <c r="AH25" s="25">
        <f>IF($A25="","",SUMIFS('出面入力'!$F$5:$F$504,'出面入力'!$D$5:$D$504,$A25,'出面入力'!$A$5:$A$504,"&gt;="&amp;$D$3,'出面入力'!$A$5:$A$504,"&lt;="&amp;$E$3))</f>
        <v/>
      </c>
    </row>
    <row r="26">
      <c r="A26" s="14">
        <f>IF('職人マスタ'!A25="","",'職人マスタ'!A25)</f>
        <v/>
      </c>
      <c r="B26" s="24">
        <f>IF(OR($A26="",B$5=""),"",SUMIFS('出面入力'!$E$5:$E$504,'出面入力'!$D$5:$D$504,$A26,'出面入力'!$A$5:$A$504,$D$3+0))</f>
        <v/>
      </c>
      <c r="C26" s="24">
        <f>IF(OR($A26="",C$5=""),"",SUMIFS('出面入力'!$E$5:$E$504,'出面入力'!$D$5:$D$504,$A26,'出面入力'!$A$5:$A$504,$D$3+1))</f>
        <v/>
      </c>
      <c r="D26" s="24">
        <f>IF(OR($A26="",D$5=""),"",SUMIFS('出面入力'!$E$5:$E$504,'出面入力'!$D$5:$D$504,$A26,'出面入力'!$A$5:$A$504,$D$3+2))</f>
        <v/>
      </c>
      <c r="E26" s="24">
        <f>IF(OR($A26="",E$5=""),"",SUMIFS('出面入力'!$E$5:$E$504,'出面入力'!$D$5:$D$504,$A26,'出面入力'!$A$5:$A$504,$D$3+3))</f>
        <v/>
      </c>
      <c r="F26" s="24">
        <f>IF(OR($A26="",F$5=""),"",SUMIFS('出面入力'!$E$5:$E$504,'出面入力'!$D$5:$D$504,$A26,'出面入力'!$A$5:$A$504,$D$3+4))</f>
        <v/>
      </c>
      <c r="G26" s="24">
        <f>IF(OR($A26="",G$5=""),"",SUMIFS('出面入力'!$E$5:$E$504,'出面入力'!$D$5:$D$504,$A26,'出面入力'!$A$5:$A$504,$D$3+5))</f>
        <v/>
      </c>
      <c r="H26" s="24">
        <f>IF(OR($A26="",H$5=""),"",SUMIFS('出面入力'!$E$5:$E$504,'出面入力'!$D$5:$D$504,$A26,'出面入力'!$A$5:$A$504,$D$3+6))</f>
        <v/>
      </c>
      <c r="I26" s="24">
        <f>IF(OR($A26="",I$5=""),"",SUMIFS('出面入力'!$E$5:$E$504,'出面入力'!$D$5:$D$504,$A26,'出面入力'!$A$5:$A$504,$D$3+7))</f>
        <v/>
      </c>
      <c r="J26" s="24">
        <f>IF(OR($A26="",J$5=""),"",SUMIFS('出面入力'!$E$5:$E$504,'出面入力'!$D$5:$D$504,$A26,'出面入力'!$A$5:$A$504,$D$3+8))</f>
        <v/>
      </c>
      <c r="K26" s="24">
        <f>IF(OR($A26="",K$5=""),"",SUMIFS('出面入力'!$E$5:$E$504,'出面入力'!$D$5:$D$504,$A26,'出面入力'!$A$5:$A$504,$D$3+9))</f>
        <v/>
      </c>
      <c r="L26" s="24">
        <f>IF(OR($A26="",L$5=""),"",SUMIFS('出面入力'!$E$5:$E$504,'出面入力'!$D$5:$D$504,$A26,'出面入力'!$A$5:$A$504,$D$3+10))</f>
        <v/>
      </c>
      <c r="M26" s="24">
        <f>IF(OR($A26="",M$5=""),"",SUMIFS('出面入力'!$E$5:$E$504,'出面入力'!$D$5:$D$504,$A26,'出面入力'!$A$5:$A$504,$D$3+11))</f>
        <v/>
      </c>
      <c r="N26" s="24">
        <f>IF(OR($A26="",N$5=""),"",SUMIFS('出面入力'!$E$5:$E$504,'出面入力'!$D$5:$D$504,$A26,'出面入力'!$A$5:$A$504,$D$3+12))</f>
        <v/>
      </c>
      <c r="O26" s="24">
        <f>IF(OR($A26="",O$5=""),"",SUMIFS('出面入力'!$E$5:$E$504,'出面入力'!$D$5:$D$504,$A26,'出面入力'!$A$5:$A$504,$D$3+13))</f>
        <v/>
      </c>
      <c r="P26" s="24">
        <f>IF(OR($A26="",P$5=""),"",SUMIFS('出面入力'!$E$5:$E$504,'出面入力'!$D$5:$D$504,$A26,'出面入力'!$A$5:$A$504,$D$3+14))</f>
        <v/>
      </c>
      <c r="Q26" s="24">
        <f>IF(OR($A26="",Q$5=""),"",SUMIFS('出面入力'!$E$5:$E$504,'出面入力'!$D$5:$D$504,$A26,'出面入力'!$A$5:$A$504,$D$3+15))</f>
        <v/>
      </c>
      <c r="R26" s="24">
        <f>IF(OR($A26="",R$5=""),"",SUMIFS('出面入力'!$E$5:$E$504,'出面入力'!$D$5:$D$504,$A26,'出面入力'!$A$5:$A$504,$D$3+16))</f>
        <v/>
      </c>
      <c r="S26" s="24">
        <f>IF(OR($A26="",S$5=""),"",SUMIFS('出面入力'!$E$5:$E$504,'出面入力'!$D$5:$D$504,$A26,'出面入力'!$A$5:$A$504,$D$3+17))</f>
        <v/>
      </c>
      <c r="T26" s="24">
        <f>IF(OR($A26="",T$5=""),"",SUMIFS('出面入力'!$E$5:$E$504,'出面入力'!$D$5:$D$504,$A26,'出面入力'!$A$5:$A$504,$D$3+18))</f>
        <v/>
      </c>
      <c r="U26" s="24">
        <f>IF(OR($A26="",U$5=""),"",SUMIFS('出面入力'!$E$5:$E$504,'出面入力'!$D$5:$D$504,$A26,'出面入力'!$A$5:$A$504,$D$3+19))</f>
        <v/>
      </c>
      <c r="V26" s="24">
        <f>IF(OR($A26="",V$5=""),"",SUMIFS('出面入力'!$E$5:$E$504,'出面入力'!$D$5:$D$504,$A26,'出面入力'!$A$5:$A$504,$D$3+20))</f>
        <v/>
      </c>
      <c r="W26" s="24">
        <f>IF(OR($A26="",W$5=""),"",SUMIFS('出面入力'!$E$5:$E$504,'出面入力'!$D$5:$D$504,$A26,'出面入力'!$A$5:$A$504,$D$3+21))</f>
        <v/>
      </c>
      <c r="X26" s="24">
        <f>IF(OR($A26="",X$5=""),"",SUMIFS('出面入力'!$E$5:$E$504,'出面入力'!$D$5:$D$504,$A26,'出面入力'!$A$5:$A$504,$D$3+22))</f>
        <v/>
      </c>
      <c r="Y26" s="24">
        <f>IF(OR($A26="",Y$5=""),"",SUMIFS('出面入力'!$E$5:$E$504,'出面入力'!$D$5:$D$504,$A26,'出面入力'!$A$5:$A$504,$D$3+23))</f>
        <v/>
      </c>
      <c r="Z26" s="24">
        <f>IF(OR($A26="",Z$5=""),"",SUMIFS('出面入力'!$E$5:$E$504,'出面入力'!$D$5:$D$504,$A26,'出面入力'!$A$5:$A$504,$D$3+24))</f>
        <v/>
      </c>
      <c r="AA26" s="24">
        <f>IF(OR($A26="",AA$5=""),"",SUMIFS('出面入力'!$E$5:$E$504,'出面入力'!$D$5:$D$504,$A26,'出面入力'!$A$5:$A$504,$D$3+25))</f>
        <v/>
      </c>
      <c r="AB26" s="24">
        <f>IF(OR($A26="",AB$5=""),"",SUMIFS('出面入力'!$E$5:$E$504,'出面入力'!$D$5:$D$504,$A26,'出面入力'!$A$5:$A$504,$D$3+26))</f>
        <v/>
      </c>
      <c r="AC26" s="24">
        <f>IF(OR($A26="",AC$5=""),"",SUMIFS('出面入力'!$E$5:$E$504,'出面入力'!$D$5:$D$504,$A26,'出面入力'!$A$5:$A$504,$D$3+27))</f>
        <v/>
      </c>
      <c r="AD26" s="24">
        <f>IF(OR($A26="",AD$5=""),"",SUMIFS('出面入力'!$E$5:$E$504,'出面入力'!$D$5:$D$504,$A26,'出面入力'!$A$5:$A$504,$D$3+28))</f>
        <v/>
      </c>
      <c r="AE26" s="24">
        <f>IF(OR($A26="",AE$5=""),"",SUMIFS('出面入力'!$E$5:$E$504,'出面入力'!$D$5:$D$504,$A26,'出面入力'!$A$5:$A$504,$D$3+29))</f>
        <v/>
      </c>
      <c r="AF26" s="24">
        <f>IF(OR($A26="",AF$5=""),"",SUMIFS('出面入力'!$E$5:$E$504,'出面入力'!$D$5:$D$504,$A26,'出面入力'!$A$5:$A$504,$D$3+30))</f>
        <v/>
      </c>
      <c r="AG26" s="25">
        <f>IF($A26="","",SUMIFS('出面入力'!$E$5:$E$504,'出面入力'!$D$5:$D$504,$A26,'出面入力'!$A$5:$A$504,"&gt;="&amp;$D$3,'出面入力'!$A$5:$A$504,"&lt;="&amp;$E$3))</f>
        <v/>
      </c>
      <c r="AH26" s="25">
        <f>IF($A26="","",SUMIFS('出面入力'!$F$5:$F$504,'出面入力'!$D$5:$D$504,$A26,'出面入力'!$A$5:$A$504,"&gt;="&amp;$D$3,'出面入力'!$A$5:$A$504,"&lt;="&amp;$E$3))</f>
        <v/>
      </c>
    </row>
    <row r="27">
      <c r="A27" s="14">
        <f>IF('職人マスタ'!A26="","",'職人マスタ'!A26)</f>
        <v/>
      </c>
      <c r="B27" s="24">
        <f>IF(OR($A27="",B$5=""),"",SUMIFS('出面入力'!$E$5:$E$504,'出面入力'!$D$5:$D$504,$A27,'出面入力'!$A$5:$A$504,$D$3+0))</f>
        <v/>
      </c>
      <c r="C27" s="24">
        <f>IF(OR($A27="",C$5=""),"",SUMIFS('出面入力'!$E$5:$E$504,'出面入力'!$D$5:$D$504,$A27,'出面入力'!$A$5:$A$504,$D$3+1))</f>
        <v/>
      </c>
      <c r="D27" s="24">
        <f>IF(OR($A27="",D$5=""),"",SUMIFS('出面入力'!$E$5:$E$504,'出面入力'!$D$5:$D$504,$A27,'出面入力'!$A$5:$A$504,$D$3+2))</f>
        <v/>
      </c>
      <c r="E27" s="24">
        <f>IF(OR($A27="",E$5=""),"",SUMIFS('出面入力'!$E$5:$E$504,'出面入力'!$D$5:$D$504,$A27,'出面入力'!$A$5:$A$504,$D$3+3))</f>
        <v/>
      </c>
      <c r="F27" s="24">
        <f>IF(OR($A27="",F$5=""),"",SUMIFS('出面入力'!$E$5:$E$504,'出面入力'!$D$5:$D$504,$A27,'出面入力'!$A$5:$A$504,$D$3+4))</f>
        <v/>
      </c>
      <c r="G27" s="24">
        <f>IF(OR($A27="",G$5=""),"",SUMIFS('出面入力'!$E$5:$E$504,'出面入力'!$D$5:$D$504,$A27,'出面入力'!$A$5:$A$504,$D$3+5))</f>
        <v/>
      </c>
      <c r="H27" s="24">
        <f>IF(OR($A27="",H$5=""),"",SUMIFS('出面入力'!$E$5:$E$504,'出面入力'!$D$5:$D$504,$A27,'出面入力'!$A$5:$A$504,$D$3+6))</f>
        <v/>
      </c>
      <c r="I27" s="24">
        <f>IF(OR($A27="",I$5=""),"",SUMIFS('出面入力'!$E$5:$E$504,'出面入力'!$D$5:$D$504,$A27,'出面入力'!$A$5:$A$504,$D$3+7))</f>
        <v/>
      </c>
      <c r="J27" s="24">
        <f>IF(OR($A27="",J$5=""),"",SUMIFS('出面入力'!$E$5:$E$504,'出面入力'!$D$5:$D$504,$A27,'出面入力'!$A$5:$A$504,$D$3+8))</f>
        <v/>
      </c>
      <c r="K27" s="24">
        <f>IF(OR($A27="",K$5=""),"",SUMIFS('出面入力'!$E$5:$E$504,'出面入力'!$D$5:$D$504,$A27,'出面入力'!$A$5:$A$504,$D$3+9))</f>
        <v/>
      </c>
      <c r="L27" s="24">
        <f>IF(OR($A27="",L$5=""),"",SUMIFS('出面入力'!$E$5:$E$504,'出面入力'!$D$5:$D$504,$A27,'出面入力'!$A$5:$A$504,$D$3+10))</f>
        <v/>
      </c>
      <c r="M27" s="24">
        <f>IF(OR($A27="",M$5=""),"",SUMIFS('出面入力'!$E$5:$E$504,'出面入力'!$D$5:$D$504,$A27,'出面入力'!$A$5:$A$504,$D$3+11))</f>
        <v/>
      </c>
      <c r="N27" s="24">
        <f>IF(OR($A27="",N$5=""),"",SUMIFS('出面入力'!$E$5:$E$504,'出面入力'!$D$5:$D$504,$A27,'出面入力'!$A$5:$A$504,$D$3+12))</f>
        <v/>
      </c>
      <c r="O27" s="24">
        <f>IF(OR($A27="",O$5=""),"",SUMIFS('出面入力'!$E$5:$E$504,'出面入力'!$D$5:$D$504,$A27,'出面入力'!$A$5:$A$504,$D$3+13))</f>
        <v/>
      </c>
      <c r="P27" s="24">
        <f>IF(OR($A27="",P$5=""),"",SUMIFS('出面入力'!$E$5:$E$504,'出面入力'!$D$5:$D$504,$A27,'出面入力'!$A$5:$A$504,$D$3+14))</f>
        <v/>
      </c>
      <c r="Q27" s="24">
        <f>IF(OR($A27="",Q$5=""),"",SUMIFS('出面入力'!$E$5:$E$504,'出面入力'!$D$5:$D$504,$A27,'出面入力'!$A$5:$A$504,$D$3+15))</f>
        <v/>
      </c>
      <c r="R27" s="24">
        <f>IF(OR($A27="",R$5=""),"",SUMIFS('出面入力'!$E$5:$E$504,'出面入力'!$D$5:$D$504,$A27,'出面入力'!$A$5:$A$504,$D$3+16))</f>
        <v/>
      </c>
      <c r="S27" s="24">
        <f>IF(OR($A27="",S$5=""),"",SUMIFS('出面入力'!$E$5:$E$504,'出面入力'!$D$5:$D$504,$A27,'出面入力'!$A$5:$A$504,$D$3+17))</f>
        <v/>
      </c>
      <c r="T27" s="24">
        <f>IF(OR($A27="",T$5=""),"",SUMIFS('出面入力'!$E$5:$E$504,'出面入力'!$D$5:$D$504,$A27,'出面入力'!$A$5:$A$504,$D$3+18))</f>
        <v/>
      </c>
      <c r="U27" s="24">
        <f>IF(OR($A27="",U$5=""),"",SUMIFS('出面入力'!$E$5:$E$504,'出面入力'!$D$5:$D$504,$A27,'出面入力'!$A$5:$A$504,$D$3+19))</f>
        <v/>
      </c>
      <c r="V27" s="24">
        <f>IF(OR($A27="",V$5=""),"",SUMIFS('出面入力'!$E$5:$E$504,'出面入力'!$D$5:$D$504,$A27,'出面入力'!$A$5:$A$504,$D$3+20))</f>
        <v/>
      </c>
      <c r="W27" s="24">
        <f>IF(OR($A27="",W$5=""),"",SUMIFS('出面入力'!$E$5:$E$504,'出面入力'!$D$5:$D$504,$A27,'出面入力'!$A$5:$A$504,$D$3+21))</f>
        <v/>
      </c>
      <c r="X27" s="24">
        <f>IF(OR($A27="",X$5=""),"",SUMIFS('出面入力'!$E$5:$E$504,'出面入力'!$D$5:$D$504,$A27,'出面入力'!$A$5:$A$504,$D$3+22))</f>
        <v/>
      </c>
      <c r="Y27" s="24">
        <f>IF(OR($A27="",Y$5=""),"",SUMIFS('出面入力'!$E$5:$E$504,'出面入力'!$D$5:$D$504,$A27,'出面入力'!$A$5:$A$504,$D$3+23))</f>
        <v/>
      </c>
      <c r="Z27" s="24">
        <f>IF(OR($A27="",Z$5=""),"",SUMIFS('出面入力'!$E$5:$E$504,'出面入力'!$D$5:$D$504,$A27,'出面入力'!$A$5:$A$504,$D$3+24))</f>
        <v/>
      </c>
      <c r="AA27" s="24">
        <f>IF(OR($A27="",AA$5=""),"",SUMIFS('出面入力'!$E$5:$E$504,'出面入力'!$D$5:$D$504,$A27,'出面入力'!$A$5:$A$504,$D$3+25))</f>
        <v/>
      </c>
      <c r="AB27" s="24">
        <f>IF(OR($A27="",AB$5=""),"",SUMIFS('出面入力'!$E$5:$E$504,'出面入力'!$D$5:$D$504,$A27,'出面入力'!$A$5:$A$504,$D$3+26))</f>
        <v/>
      </c>
      <c r="AC27" s="24">
        <f>IF(OR($A27="",AC$5=""),"",SUMIFS('出面入力'!$E$5:$E$504,'出面入力'!$D$5:$D$504,$A27,'出面入力'!$A$5:$A$504,$D$3+27))</f>
        <v/>
      </c>
      <c r="AD27" s="24">
        <f>IF(OR($A27="",AD$5=""),"",SUMIFS('出面入力'!$E$5:$E$504,'出面入力'!$D$5:$D$504,$A27,'出面入力'!$A$5:$A$504,$D$3+28))</f>
        <v/>
      </c>
      <c r="AE27" s="24">
        <f>IF(OR($A27="",AE$5=""),"",SUMIFS('出面入力'!$E$5:$E$504,'出面入力'!$D$5:$D$504,$A27,'出面入力'!$A$5:$A$504,$D$3+29))</f>
        <v/>
      </c>
      <c r="AF27" s="24">
        <f>IF(OR($A27="",AF$5=""),"",SUMIFS('出面入力'!$E$5:$E$504,'出面入力'!$D$5:$D$504,$A27,'出面入力'!$A$5:$A$504,$D$3+30))</f>
        <v/>
      </c>
      <c r="AG27" s="25">
        <f>IF($A27="","",SUMIFS('出面入力'!$E$5:$E$504,'出面入力'!$D$5:$D$504,$A27,'出面入力'!$A$5:$A$504,"&gt;="&amp;$D$3,'出面入力'!$A$5:$A$504,"&lt;="&amp;$E$3))</f>
        <v/>
      </c>
      <c r="AH27" s="25">
        <f>IF($A27="","",SUMIFS('出面入力'!$F$5:$F$504,'出面入力'!$D$5:$D$504,$A27,'出面入力'!$A$5:$A$504,"&gt;="&amp;$D$3,'出面入力'!$A$5:$A$504,"&lt;="&amp;$E$3))</f>
        <v/>
      </c>
    </row>
    <row r="28">
      <c r="A28" s="14">
        <f>IF('職人マスタ'!A27="","",'職人マスタ'!A27)</f>
        <v/>
      </c>
      <c r="B28" s="24">
        <f>IF(OR($A28="",B$5=""),"",SUMIFS('出面入力'!$E$5:$E$504,'出面入力'!$D$5:$D$504,$A28,'出面入力'!$A$5:$A$504,$D$3+0))</f>
        <v/>
      </c>
      <c r="C28" s="24">
        <f>IF(OR($A28="",C$5=""),"",SUMIFS('出面入力'!$E$5:$E$504,'出面入力'!$D$5:$D$504,$A28,'出面入力'!$A$5:$A$504,$D$3+1))</f>
        <v/>
      </c>
      <c r="D28" s="24">
        <f>IF(OR($A28="",D$5=""),"",SUMIFS('出面入力'!$E$5:$E$504,'出面入力'!$D$5:$D$504,$A28,'出面入力'!$A$5:$A$504,$D$3+2))</f>
        <v/>
      </c>
      <c r="E28" s="24">
        <f>IF(OR($A28="",E$5=""),"",SUMIFS('出面入力'!$E$5:$E$504,'出面入力'!$D$5:$D$504,$A28,'出面入力'!$A$5:$A$504,$D$3+3))</f>
        <v/>
      </c>
      <c r="F28" s="24">
        <f>IF(OR($A28="",F$5=""),"",SUMIFS('出面入力'!$E$5:$E$504,'出面入力'!$D$5:$D$504,$A28,'出面入力'!$A$5:$A$504,$D$3+4))</f>
        <v/>
      </c>
      <c r="G28" s="24">
        <f>IF(OR($A28="",G$5=""),"",SUMIFS('出面入力'!$E$5:$E$504,'出面入力'!$D$5:$D$504,$A28,'出面入力'!$A$5:$A$504,$D$3+5))</f>
        <v/>
      </c>
      <c r="H28" s="24">
        <f>IF(OR($A28="",H$5=""),"",SUMIFS('出面入力'!$E$5:$E$504,'出面入力'!$D$5:$D$504,$A28,'出面入力'!$A$5:$A$504,$D$3+6))</f>
        <v/>
      </c>
      <c r="I28" s="24">
        <f>IF(OR($A28="",I$5=""),"",SUMIFS('出面入力'!$E$5:$E$504,'出面入力'!$D$5:$D$504,$A28,'出面入力'!$A$5:$A$504,$D$3+7))</f>
        <v/>
      </c>
      <c r="J28" s="24">
        <f>IF(OR($A28="",J$5=""),"",SUMIFS('出面入力'!$E$5:$E$504,'出面入力'!$D$5:$D$504,$A28,'出面入力'!$A$5:$A$504,$D$3+8))</f>
        <v/>
      </c>
      <c r="K28" s="24">
        <f>IF(OR($A28="",K$5=""),"",SUMIFS('出面入力'!$E$5:$E$504,'出面入力'!$D$5:$D$504,$A28,'出面入力'!$A$5:$A$504,$D$3+9))</f>
        <v/>
      </c>
      <c r="L28" s="24">
        <f>IF(OR($A28="",L$5=""),"",SUMIFS('出面入力'!$E$5:$E$504,'出面入力'!$D$5:$D$504,$A28,'出面入力'!$A$5:$A$504,$D$3+10))</f>
        <v/>
      </c>
      <c r="M28" s="24">
        <f>IF(OR($A28="",M$5=""),"",SUMIFS('出面入力'!$E$5:$E$504,'出面入力'!$D$5:$D$504,$A28,'出面入力'!$A$5:$A$504,$D$3+11))</f>
        <v/>
      </c>
      <c r="N28" s="24">
        <f>IF(OR($A28="",N$5=""),"",SUMIFS('出面入力'!$E$5:$E$504,'出面入力'!$D$5:$D$504,$A28,'出面入力'!$A$5:$A$504,$D$3+12))</f>
        <v/>
      </c>
      <c r="O28" s="24">
        <f>IF(OR($A28="",O$5=""),"",SUMIFS('出面入力'!$E$5:$E$504,'出面入力'!$D$5:$D$504,$A28,'出面入力'!$A$5:$A$504,$D$3+13))</f>
        <v/>
      </c>
      <c r="P28" s="24">
        <f>IF(OR($A28="",P$5=""),"",SUMIFS('出面入力'!$E$5:$E$504,'出面入力'!$D$5:$D$504,$A28,'出面入力'!$A$5:$A$504,$D$3+14))</f>
        <v/>
      </c>
      <c r="Q28" s="24">
        <f>IF(OR($A28="",Q$5=""),"",SUMIFS('出面入力'!$E$5:$E$504,'出面入力'!$D$5:$D$504,$A28,'出面入力'!$A$5:$A$504,$D$3+15))</f>
        <v/>
      </c>
      <c r="R28" s="24">
        <f>IF(OR($A28="",R$5=""),"",SUMIFS('出面入力'!$E$5:$E$504,'出面入力'!$D$5:$D$504,$A28,'出面入力'!$A$5:$A$504,$D$3+16))</f>
        <v/>
      </c>
      <c r="S28" s="24">
        <f>IF(OR($A28="",S$5=""),"",SUMIFS('出面入力'!$E$5:$E$504,'出面入力'!$D$5:$D$504,$A28,'出面入力'!$A$5:$A$504,$D$3+17))</f>
        <v/>
      </c>
      <c r="T28" s="24">
        <f>IF(OR($A28="",T$5=""),"",SUMIFS('出面入力'!$E$5:$E$504,'出面入力'!$D$5:$D$504,$A28,'出面入力'!$A$5:$A$504,$D$3+18))</f>
        <v/>
      </c>
      <c r="U28" s="24">
        <f>IF(OR($A28="",U$5=""),"",SUMIFS('出面入力'!$E$5:$E$504,'出面入力'!$D$5:$D$504,$A28,'出面入力'!$A$5:$A$504,$D$3+19))</f>
        <v/>
      </c>
      <c r="V28" s="24">
        <f>IF(OR($A28="",V$5=""),"",SUMIFS('出面入力'!$E$5:$E$504,'出面入力'!$D$5:$D$504,$A28,'出面入力'!$A$5:$A$504,$D$3+20))</f>
        <v/>
      </c>
      <c r="W28" s="24">
        <f>IF(OR($A28="",W$5=""),"",SUMIFS('出面入力'!$E$5:$E$504,'出面入力'!$D$5:$D$504,$A28,'出面入力'!$A$5:$A$504,$D$3+21))</f>
        <v/>
      </c>
      <c r="X28" s="24">
        <f>IF(OR($A28="",X$5=""),"",SUMIFS('出面入力'!$E$5:$E$504,'出面入力'!$D$5:$D$504,$A28,'出面入力'!$A$5:$A$504,$D$3+22))</f>
        <v/>
      </c>
      <c r="Y28" s="24">
        <f>IF(OR($A28="",Y$5=""),"",SUMIFS('出面入力'!$E$5:$E$504,'出面入力'!$D$5:$D$504,$A28,'出面入力'!$A$5:$A$504,$D$3+23))</f>
        <v/>
      </c>
      <c r="Z28" s="24">
        <f>IF(OR($A28="",Z$5=""),"",SUMIFS('出面入力'!$E$5:$E$504,'出面入力'!$D$5:$D$504,$A28,'出面入力'!$A$5:$A$504,$D$3+24))</f>
        <v/>
      </c>
      <c r="AA28" s="24">
        <f>IF(OR($A28="",AA$5=""),"",SUMIFS('出面入力'!$E$5:$E$504,'出面入力'!$D$5:$D$504,$A28,'出面入力'!$A$5:$A$504,$D$3+25))</f>
        <v/>
      </c>
      <c r="AB28" s="24">
        <f>IF(OR($A28="",AB$5=""),"",SUMIFS('出面入力'!$E$5:$E$504,'出面入力'!$D$5:$D$504,$A28,'出面入力'!$A$5:$A$504,$D$3+26))</f>
        <v/>
      </c>
      <c r="AC28" s="24">
        <f>IF(OR($A28="",AC$5=""),"",SUMIFS('出面入力'!$E$5:$E$504,'出面入力'!$D$5:$D$504,$A28,'出面入力'!$A$5:$A$504,$D$3+27))</f>
        <v/>
      </c>
      <c r="AD28" s="24">
        <f>IF(OR($A28="",AD$5=""),"",SUMIFS('出面入力'!$E$5:$E$504,'出面入力'!$D$5:$D$504,$A28,'出面入力'!$A$5:$A$504,$D$3+28))</f>
        <v/>
      </c>
      <c r="AE28" s="24">
        <f>IF(OR($A28="",AE$5=""),"",SUMIFS('出面入力'!$E$5:$E$504,'出面入力'!$D$5:$D$504,$A28,'出面入力'!$A$5:$A$504,$D$3+29))</f>
        <v/>
      </c>
      <c r="AF28" s="24">
        <f>IF(OR($A28="",AF$5=""),"",SUMIFS('出面入力'!$E$5:$E$504,'出面入力'!$D$5:$D$504,$A28,'出面入力'!$A$5:$A$504,$D$3+30))</f>
        <v/>
      </c>
      <c r="AG28" s="25">
        <f>IF($A28="","",SUMIFS('出面入力'!$E$5:$E$504,'出面入力'!$D$5:$D$504,$A28,'出面入力'!$A$5:$A$504,"&gt;="&amp;$D$3,'出面入力'!$A$5:$A$504,"&lt;="&amp;$E$3))</f>
        <v/>
      </c>
      <c r="AH28" s="25">
        <f>IF($A28="","",SUMIFS('出面入力'!$F$5:$F$504,'出面入力'!$D$5:$D$504,$A28,'出面入力'!$A$5:$A$504,"&gt;="&amp;$D$3,'出面入力'!$A$5:$A$504,"&lt;="&amp;$E$3))</f>
        <v/>
      </c>
    </row>
    <row r="29">
      <c r="A29" s="14">
        <f>IF('職人マスタ'!A28="","",'職人マスタ'!A28)</f>
        <v/>
      </c>
      <c r="B29" s="24">
        <f>IF(OR($A29="",B$5=""),"",SUMIFS('出面入力'!$E$5:$E$504,'出面入力'!$D$5:$D$504,$A29,'出面入力'!$A$5:$A$504,$D$3+0))</f>
        <v/>
      </c>
      <c r="C29" s="24">
        <f>IF(OR($A29="",C$5=""),"",SUMIFS('出面入力'!$E$5:$E$504,'出面入力'!$D$5:$D$504,$A29,'出面入力'!$A$5:$A$504,$D$3+1))</f>
        <v/>
      </c>
      <c r="D29" s="24">
        <f>IF(OR($A29="",D$5=""),"",SUMIFS('出面入力'!$E$5:$E$504,'出面入力'!$D$5:$D$504,$A29,'出面入力'!$A$5:$A$504,$D$3+2))</f>
        <v/>
      </c>
      <c r="E29" s="24">
        <f>IF(OR($A29="",E$5=""),"",SUMIFS('出面入力'!$E$5:$E$504,'出面入力'!$D$5:$D$504,$A29,'出面入力'!$A$5:$A$504,$D$3+3))</f>
        <v/>
      </c>
      <c r="F29" s="24">
        <f>IF(OR($A29="",F$5=""),"",SUMIFS('出面入力'!$E$5:$E$504,'出面入力'!$D$5:$D$504,$A29,'出面入力'!$A$5:$A$504,$D$3+4))</f>
        <v/>
      </c>
      <c r="G29" s="24">
        <f>IF(OR($A29="",G$5=""),"",SUMIFS('出面入力'!$E$5:$E$504,'出面入力'!$D$5:$D$504,$A29,'出面入力'!$A$5:$A$504,$D$3+5))</f>
        <v/>
      </c>
      <c r="H29" s="24">
        <f>IF(OR($A29="",H$5=""),"",SUMIFS('出面入力'!$E$5:$E$504,'出面入力'!$D$5:$D$504,$A29,'出面入力'!$A$5:$A$504,$D$3+6))</f>
        <v/>
      </c>
      <c r="I29" s="24">
        <f>IF(OR($A29="",I$5=""),"",SUMIFS('出面入力'!$E$5:$E$504,'出面入力'!$D$5:$D$504,$A29,'出面入力'!$A$5:$A$504,$D$3+7))</f>
        <v/>
      </c>
      <c r="J29" s="24">
        <f>IF(OR($A29="",J$5=""),"",SUMIFS('出面入力'!$E$5:$E$504,'出面入力'!$D$5:$D$504,$A29,'出面入力'!$A$5:$A$504,$D$3+8))</f>
        <v/>
      </c>
      <c r="K29" s="24">
        <f>IF(OR($A29="",K$5=""),"",SUMIFS('出面入力'!$E$5:$E$504,'出面入力'!$D$5:$D$504,$A29,'出面入力'!$A$5:$A$504,$D$3+9))</f>
        <v/>
      </c>
      <c r="L29" s="24">
        <f>IF(OR($A29="",L$5=""),"",SUMIFS('出面入力'!$E$5:$E$504,'出面入力'!$D$5:$D$504,$A29,'出面入力'!$A$5:$A$504,$D$3+10))</f>
        <v/>
      </c>
      <c r="M29" s="24">
        <f>IF(OR($A29="",M$5=""),"",SUMIFS('出面入力'!$E$5:$E$504,'出面入力'!$D$5:$D$504,$A29,'出面入力'!$A$5:$A$504,$D$3+11))</f>
        <v/>
      </c>
      <c r="N29" s="24">
        <f>IF(OR($A29="",N$5=""),"",SUMIFS('出面入力'!$E$5:$E$504,'出面入力'!$D$5:$D$504,$A29,'出面入力'!$A$5:$A$504,$D$3+12))</f>
        <v/>
      </c>
      <c r="O29" s="24">
        <f>IF(OR($A29="",O$5=""),"",SUMIFS('出面入力'!$E$5:$E$504,'出面入力'!$D$5:$D$504,$A29,'出面入力'!$A$5:$A$504,$D$3+13))</f>
        <v/>
      </c>
      <c r="P29" s="24">
        <f>IF(OR($A29="",P$5=""),"",SUMIFS('出面入力'!$E$5:$E$504,'出面入力'!$D$5:$D$504,$A29,'出面入力'!$A$5:$A$504,$D$3+14))</f>
        <v/>
      </c>
      <c r="Q29" s="24">
        <f>IF(OR($A29="",Q$5=""),"",SUMIFS('出面入力'!$E$5:$E$504,'出面入力'!$D$5:$D$504,$A29,'出面入力'!$A$5:$A$504,$D$3+15))</f>
        <v/>
      </c>
      <c r="R29" s="24">
        <f>IF(OR($A29="",R$5=""),"",SUMIFS('出面入力'!$E$5:$E$504,'出面入力'!$D$5:$D$504,$A29,'出面入力'!$A$5:$A$504,$D$3+16))</f>
        <v/>
      </c>
      <c r="S29" s="24">
        <f>IF(OR($A29="",S$5=""),"",SUMIFS('出面入力'!$E$5:$E$504,'出面入力'!$D$5:$D$504,$A29,'出面入力'!$A$5:$A$504,$D$3+17))</f>
        <v/>
      </c>
      <c r="T29" s="24">
        <f>IF(OR($A29="",T$5=""),"",SUMIFS('出面入力'!$E$5:$E$504,'出面入力'!$D$5:$D$504,$A29,'出面入力'!$A$5:$A$504,$D$3+18))</f>
        <v/>
      </c>
      <c r="U29" s="24">
        <f>IF(OR($A29="",U$5=""),"",SUMIFS('出面入力'!$E$5:$E$504,'出面入力'!$D$5:$D$504,$A29,'出面入力'!$A$5:$A$504,$D$3+19))</f>
        <v/>
      </c>
      <c r="V29" s="24">
        <f>IF(OR($A29="",V$5=""),"",SUMIFS('出面入力'!$E$5:$E$504,'出面入力'!$D$5:$D$504,$A29,'出面入力'!$A$5:$A$504,$D$3+20))</f>
        <v/>
      </c>
      <c r="W29" s="24">
        <f>IF(OR($A29="",W$5=""),"",SUMIFS('出面入力'!$E$5:$E$504,'出面入力'!$D$5:$D$504,$A29,'出面入力'!$A$5:$A$504,$D$3+21))</f>
        <v/>
      </c>
      <c r="X29" s="24">
        <f>IF(OR($A29="",X$5=""),"",SUMIFS('出面入力'!$E$5:$E$504,'出面入力'!$D$5:$D$504,$A29,'出面入力'!$A$5:$A$504,$D$3+22))</f>
        <v/>
      </c>
      <c r="Y29" s="24">
        <f>IF(OR($A29="",Y$5=""),"",SUMIFS('出面入力'!$E$5:$E$504,'出面入力'!$D$5:$D$504,$A29,'出面入力'!$A$5:$A$504,$D$3+23))</f>
        <v/>
      </c>
      <c r="Z29" s="24">
        <f>IF(OR($A29="",Z$5=""),"",SUMIFS('出面入力'!$E$5:$E$504,'出面入力'!$D$5:$D$504,$A29,'出面入力'!$A$5:$A$504,$D$3+24))</f>
        <v/>
      </c>
      <c r="AA29" s="24">
        <f>IF(OR($A29="",AA$5=""),"",SUMIFS('出面入力'!$E$5:$E$504,'出面入力'!$D$5:$D$504,$A29,'出面入力'!$A$5:$A$504,$D$3+25))</f>
        <v/>
      </c>
      <c r="AB29" s="24">
        <f>IF(OR($A29="",AB$5=""),"",SUMIFS('出面入力'!$E$5:$E$504,'出面入力'!$D$5:$D$504,$A29,'出面入力'!$A$5:$A$504,$D$3+26))</f>
        <v/>
      </c>
      <c r="AC29" s="24">
        <f>IF(OR($A29="",AC$5=""),"",SUMIFS('出面入力'!$E$5:$E$504,'出面入力'!$D$5:$D$504,$A29,'出面入力'!$A$5:$A$504,$D$3+27))</f>
        <v/>
      </c>
      <c r="AD29" s="24">
        <f>IF(OR($A29="",AD$5=""),"",SUMIFS('出面入力'!$E$5:$E$504,'出面入力'!$D$5:$D$504,$A29,'出面入力'!$A$5:$A$504,$D$3+28))</f>
        <v/>
      </c>
      <c r="AE29" s="24">
        <f>IF(OR($A29="",AE$5=""),"",SUMIFS('出面入力'!$E$5:$E$504,'出面入力'!$D$5:$D$504,$A29,'出面入力'!$A$5:$A$504,$D$3+29))</f>
        <v/>
      </c>
      <c r="AF29" s="24">
        <f>IF(OR($A29="",AF$5=""),"",SUMIFS('出面入力'!$E$5:$E$504,'出面入力'!$D$5:$D$504,$A29,'出面入力'!$A$5:$A$504,$D$3+30))</f>
        <v/>
      </c>
      <c r="AG29" s="25">
        <f>IF($A29="","",SUMIFS('出面入力'!$E$5:$E$504,'出面入力'!$D$5:$D$504,$A29,'出面入力'!$A$5:$A$504,"&gt;="&amp;$D$3,'出面入力'!$A$5:$A$504,"&lt;="&amp;$E$3))</f>
        <v/>
      </c>
      <c r="AH29" s="25">
        <f>IF($A29="","",SUMIFS('出面入力'!$F$5:$F$504,'出面入力'!$D$5:$D$504,$A29,'出面入力'!$A$5:$A$504,"&gt;="&amp;$D$3,'出面入力'!$A$5:$A$504,"&lt;="&amp;$E$3))</f>
        <v/>
      </c>
    </row>
    <row r="30">
      <c r="A30" s="14">
        <f>IF('職人マスタ'!A29="","",'職人マスタ'!A29)</f>
        <v/>
      </c>
      <c r="B30" s="24">
        <f>IF(OR($A30="",B$5=""),"",SUMIFS('出面入力'!$E$5:$E$504,'出面入力'!$D$5:$D$504,$A30,'出面入力'!$A$5:$A$504,$D$3+0))</f>
        <v/>
      </c>
      <c r="C30" s="24">
        <f>IF(OR($A30="",C$5=""),"",SUMIFS('出面入力'!$E$5:$E$504,'出面入力'!$D$5:$D$504,$A30,'出面入力'!$A$5:$A$504,$D$3+1))</f>
        <v/>
      </c>
      <c r="D30" s="24">
        <f>IF(OR($A30="",D$5=""),"",SUMIFS('出面入力'!$E$5:$E$504,'出面入力'!$D$5:$D$504,$A30,'出面入力'!$A$5:$A$504,$D$3+2))</f>
        <v/>
      </c>
      <c r="E30" s="24">
        <f>IF(OR($A30="",E$5=""),"",SUMIFS('出面入力'!$E$5:$E$504,'出面入力'!$D$5:$D$504,$A30,'出面入力'!$A$5:$A$504,$D$3+3))</f>
        <v/>
      </c>
      <c r="F30" s="24">
        <f>IF(OR($A30="",F$5=""),"",SUMIFS('出面入力'!$E$5:$E$504,'出面入力'!$D$5:$D$504,$A30,'出面入力'!$A$5:$A$504,$D$3+4))</f>
        <v/>
      </c>
      <c r="G30" s="24">
        <f>IF(OR($A30="",G$5=""),"",SUMIFS('出面入力'!$E$5:$E$504,'出面入力'!$D$5:$D$504,$A30,'出面入力'!$A$5:$A$504,$D$3+5))</f>
        <v/>
      </c>
      <c r="H30" s="24">
        <f>IF(OR($A30="",H$5=""),"",SUMIFS('出面入力'!$E$5:$E$504,'出面入力'!$D$5:$D$504,$A30,'出面入力'!$A$5:$A$504,$D$3+6))</f>
        <v/>
      </c>
      <c r="I30" s="24">
        <f>IF(OR($A30="",I$5=""),"",SUMIFS('出面入力'!$E$5:$E$504,'出面入力'!$D$5:$D$504,$A30,'出面入力'!$A$5:$A$504,$D$3+7))</f>
        <v/>
      </c>
      <c r="J30" s="24">
        <f>IF(OR($A30="",J$5=""),"",SUMIFS('出面入力'!$E$5:$E$504,'出面入力'!$D$5:$D$504,$A30,'出面入力'!$A$5:$A$504,$D$3+8))</f>
        <v/>
      </c>
      <c r="K30" s="24">
        <f>IF(OR($A30="",K$5=""),"",SUMIFS('出面入力'!$E$5:$E$504,'出面入力'!$D$5:$D$504,$A30,'出面入力'!$A$5:$A$504,$D$3+9))</f>
        <v/>
      </c>
      <c r="L30" s="24">
        <f>IF(OR($A30="",L$5=""),"",SUMIFS('出面入力'!$E$5:$E$504,'出面入力'!$D$5:$D$504,$A30,'出面入力'!$A$5:$A$504,$D$3+10))</f>
        <v/>
      </c>
      <c r="M30" s="24">
        <f>IF(OR($A30="",M$5=""),"",SUMIFS('出面入力'!$E$5:$E$504,'出面入力'!$D$5:$D$504,$A30,'出面入力'!$A$5:$A$504,$D$3+11))</f>
        <v/>
      </c>
      <c r="N30" s="24">
        <f>IF(OR($A30="",N$5=""),"",SUMIFS('出面入力'!$E$5:$E$504,'出面入力'!$D$5:$D$504,$A30,'出面入力'!$A$5:$A$504,$D$3+12))</f>
        <v/>
      </c>
      <c r="O30" s="24">
        <f>IF(OR($A30="",O$5=""),"",SUMIFS('出面入力'!$E$5:$E$504,'出面入力'!$D$5:$D$504,$A30,'出面入力'!$A$5:$A$504,$D$3+13))</f>
        <v/>
      </c>
      <c r="P30" s="24">
        <f>IF(OR($A30="",P$5=""),"",SUMIFS('出面入力'!$E$5:$E$504,'出面入力'!$D$5:$D$504,$A30,'出面入力'!$A$5:$A$504,$D$3+14))</f>
        <v/>
      </c>
      <c r="Q30" s="24">
        <f>IF(OR($A30="",Q$5=""),"",SUMIFS('出面入力'!$E$5:$E$504,'出面入力'!$D$5:$D$504,$A30,'出面入力'!$A$5:$A$504,$D$3+15))</f>
        <v/>
      </c>
      <c r="R30" s="24">
        <f>IF(OR($A30="",R$5=""),"",SUMIFS('出面入力'!$E$5:$E$504,'出面入力'!$D$5:$D$504,$A30,'出面入力'!$A$5:$A$504,$D$3+16))</f>
        <v/>
      </c>
      <c r="S30" s="24">
        <f>IF(OR($A30="",S$5=""),"",SUMIFS('出面入力'!$E$5:$E$504,'出面入力'!$D$5:$D$504,$A30,'出面入力'!$A$5:$A$504,$D$3+17))</f>
        <v/>
      </c>
      <c r="T30" s="24">
        <f>IF(OR($A30="",T$5=""),"",SUMIFS('出面入力'!$E$5:$E$504,'出面入力'!$D$5:$D$504,$A30,'出面入力'!$A$5:$A$504,$D$3+18))</f>
        <v/>
      </c>
      <c r="U30" s="24">
        <f>IF(OR($A30="",U$5=""),"",SUMIFS('出面入力'!$E$5:$E$504,'出面入力'!$D$5:$D$504,$A30,'出面入力'!$A$5:$A$504,$D$3+19))</f>
        <v/>
      </c>
      <c r="V30" s="24">
        <f>IF(OR($A30="",V$5=""),"",SUMIFS('出面入力'!$E$5:$E$504,'出面入力'!$D$5:$D$504,$A30,'出面入力'!$A$5:$A$504,$D$3+20))</f>
        <v/>
      </c>
      <c r="W30" s="24">
        <f>IF(OR($A30="",W$5=""),"",SUMIFS('出面入力'!$E$5:$E$504,'出面入力'!$D$5:$D$504,$A30,'出面入力'!$A$5:$A$504,$D$3+21))</f>
        <v/>
      </c>
      <c r="X30" s="24">
        <f>IF(OR($A30="",X$5=""),"",SUMIFS('出面入力'!$E$5:$E$504,'出面入力'!$D$5:$D$504,$A30,'出面入力'!$A$5:$A$504,$D$3+22))</f>
        <v/>
      </c>
      <c r="Y30" s="24">
        <f>IF(OR($A30="",Y$5=""),"",SUMIFS('出面入力'!$E$5:$E$504,'出面入力'!$D$5:$D$504,$A30,'出面入力'!$A$5:$A$504,$D$3+23))</f>
        <v/>
      </c>
      <c r="Z30" s="24">
        <f>IF(OR($A30="",Z$5=""),"",SUMIFS('出面入力'!$E$5:$E$504,'出面入力'!$D$5:$D$504,$A30,'出面入力'!$A$5:$A$504,$D$3+24))</f>
        <v/>
      </c>
      <c r="AA30" s="24">
        <f>IF(OR($A30="",AA$5=""),"",SUMIFS('出面入力'!$E$5:$E$504,'出面入力'!$D$5:$D$504,$A30,'出面入力'!$A$5:$A$504,$D$3+25))</f>
        <v/>
      </c>
      <c r="AB30" s="24">
        <f>IF(OR($A30="",AB$5=""),"",SUMIFS('出面入力'!$E$5:$E$504,'出面入力'!$D$5:$D$504,$A30,'出面入力'!$A$5:$A$504,$D$3+26))</f>
        <v/>
      </c>
      <c r="AC30" s="24">
        <f>IF(OR($A30="",AC$5=""),"",SUMIFS('出面入力'!$E$5:$E$504,'出面入力'!$D$5:$D$504,$A30,'出面入力'!$A$5:$A$504,$D$3+27))</f>
        <v/>
      </c>
      <c r="AD30" s="24">
        <f>IF(OR($A30="",AD$5=""),"",SUMIFS('出面入力'!$E$5:$E$504,'出面入力'!$D$5:$D$504,$A30,'出面入力'!$A$5:$A$504,$D$3+28))</f>
        <v/>
      </c>
      <c r="AE30" s="24">
        <f>IF(OR($A30="",AE$5=""),"",SUMIFS('出面入力'!$E$5:$E$504,'出面入力'!$D$5:$D$504,$A30,'出面入力'!$A$5:$A$504,$D$3+29))</f>
        <v/>
      </c>
      <c r="AF30" s="24">
        <f>IF(OR($A30="",AF$5=""),"",SUMIFS('出面入力'!$E$5:$E$504,'出面入力'!$D$5:$D$504,$A30,'出面入力'!$A$5:$A$504,$D$3+30))</f>
        <v/>
      </c>
      <c r="AG30" s="25">
        <f>IF($A30="","",SUMIFS('出面入力'!$E$5:$E$504,'出面入力'!$D$5:$D$504,$A30,'出面入力'!$A$5:$A$504,"&gt;="&amp;$D$3,'出面入力'!$A$5:$A$504,"&lt;="&amp;$E$3))</f>
        <v/>
      </c>
      <c r="AH30" s="25">
        <f>IF($A30="","",SUMIFS('出面入力'!$F$5:$F$504,'出面入力'!$D$5:$D$504,$A30,'出面入力'!$A$5:$A$504,"&gt;="&amp;$D$3,'出面入力'!$A$5:$A$504,"&lt;="&amp;$E$3))</f>
        <v/>
      </c>
    </row>
    <row r="31">
      <c r="A31" s="14">
        <f>IF('職人マスタ'!A30="","",'職人マスタ'!A30)</f>
        <v/>
      </c>
      <c r="B31" s="24">
        <f>IF(OR($A31="",B$5=""),"",SUMIFS('出面入力'!$E$5:$E$504,'出面入力'!$D$5:$D$504,$A31,'出面入力'!$A$5:$A$504,$D$3+0))</f>
        <v/>
      </c>
      <c r="C31" s="24">
        <f>IF(OR($A31="",C$5=""),"",SUMIFS('出面入力'!$E$5:$E$504,'出面入力'!$D$5:$D$504,$A31,'出面入力'!$A$5:$A$504,$D$3+1))</f>
        <v/>
      </c>
      <c r="D31" s="24">
        <f>IF(OR($A31="",D$5=""),"",SUMIFS('出面入力'!$E$5:$E$504,'出面入力'!$D$5:$D$504,$A31,'出面入力'!$A$5:$A$504,$D$3+2))</f>
        <v/>
      </c>
      <c r="E31" s="24">
        <f>IF(OR($A31="",E$5=""),"",SUMIFS('出面入力'!$E$5:$E$504,'出面入力'!$D$5:$D$504,$A31,'出面入力'!$A$5:$A$504,$D$3+3))</f>
        <v/>
      </c>
      <c r="F31" s="24">
        <f>IF(OR($A31="",F$5=""),"",SUMIFS('出面入力'!$E$5:$E$504,'出面入力'!$D$5:$D$504,$A31,'出面入力'!$A$5:$A$504,$D$3+4))</f>
        <v/>
      </c>
      <c r="G31" s="24">
        <f>IF(OR($A31="",G$5=""),"",SUMIFS('出面入力'!$E$5:$E$504,'出面入力'!$D$5:$D$504,$A31,'出面入力'!$A$5:$A$504,$D$3+5))</f>
        <v/>
      </c>
      <c r="H31" s="24">
        <f>IF(OR($A31="",H$5=""),"",SUMIFS('出面入力'!$E$5:$E$504,'出面入力'!$D$5:$D$504,$A31,'出面入力'!$A$5:$A$504,$D$3+6))</f>
        <v/>
      </c>
      <c r="I31" s="24">
        <f>IF(OR($A31="",I$5=""),"",SUMIFS('出面入力'!$E$5:$E$504,'出面入力'!$D$5:$D$504,$A31,'出面入力'!$A$5:$A$504,$D$3+7))</f>
        <v/>
      </c>
      <c r="J31" s="24">
        <f>IF(OR($A31="",J$5=""),"",SUMIFS('出面入力'!$E$5:$E$504,'出面入力'!$D$5:$D$504,$A31,'出面入力'!$A$5:$A$504,$D$3+8))</f>
        <v/>
      </c>
      <c r="K31" s="24">
        <f>IF(OR($A31="",K$5=""),"",SUMIFS('出面入力'!$E$5:$E$504,'出面入力'!$D$5:$D$504,$A31,'出面入力'!$A$5:$A$504,$D$3+9))</f>
        <v/>
      </c>
      <c r="L31" s="24">
        <f>IF(OR($A31="",L$5=""),"",SUMIFS('出面入力'!$E$5:$E$504,'出面入力'!$D$5:$D$504,$A31,'出面入力'!$A$5:$A$504,$D$3+10))</f>
        <v/>
      </c>
      <c r="M31" s="24">
        <f>IF(OR($A31="",M$5=""),"",SUMIFS('出面入力'!$E$5:$E$504,'出面入力'!$D$5:$D$504,$A31,'出面入力'!$A$5:$A$504,$D$3+11))</f>
        <v/>
      </c>
      <c r="N31" s="24">
        <f>IF(OR($A31="",N$5=""),"",SUMIFS('出面入力'!$E$5:$E$504,'出面入力'!$D$5:$D$504,$A31,'出面入力'!$A$5:$A$504,$D$3+12))</f>
        <v/>
      </c>
      <c r="O31" s="24">
        <f>IF(OR($A31="",O$5=""),"",SUMIFS('出面入力'!$E$5:$E$504,'出面入力'!$D$5:$D$504,$A31,'出面入力'!$A$5:$A$504,$D$3+13))</f>
        <v/>
      </c>
      <c r="P31" s="24">
        <f>IF(OR($A31="",P$5=""),"",SUMIFS('出面入力'!$E$5:$E$504,'出面入力'!$D$5:$D$504,$A31,'出面入力'!$A$5:$A$504,$D$3+14))</f>
        <v/>
      </c>
      <c r="Q31" s="24">
        <f>IF(OR($A31="",Q$5=""),"",SUMIFS('出面入力'!$E$5:$E$504,'出面入力'!$D$5:$D$504,$A31,'出面入力'!$A$5:$A$504,$D$3+15))</f>
        <v/>
      </c>
      <c r="R31" s="24">
        <f>IF(OR($A31="",R$5=""),"",SUMIFS('出面入力'!$E$5:$E$504,'出面入力'!$D$5:$D$504,$A31,'出面入力'!$A$5:$A$504,$D$3+16))</f>
        <v/>
      </c>
      <c r="S31" s="24">
        <f>IF(OR($A31="",S$5=""),"",SUMIFS('出面入力'!$E$5:$E$504,'出面入力'!$D$5:$D$504,$A31,'出面入力'!$A$5:$A$504,$D$3+17))</f>
        <v/>
      </c>
      <c r="T31" s="24">
        <f>IF(OR($A31="",T$5=""),"",SUMIFS('出面入力'!$E$5:$E$504,'出面入力'!$D$5:$D$504,$A31,'出面入力'!$A$5:$A$504,$D$3+18))</f>
        <v/>
      </c>
      <c r="U31" s="24">
        <f>IF(OR($A31="",U$5=""),"",SUMIFS('出面入力'!$E$5:$E$504,'出面入力'!$D$5:$D$504,$A31,'出面入力'!$A$5:$A$504,$D$3+19))</f>
        <v/>
      </c>
      <c r="V31" s="24">
        <f>IF(OR($A31="",V$5=""),"",SUMIFS('出面入力'!$E$5:$E$504,'出面入力'!$D$5:$D$504,$A31,'出面入力'!$A$5:$A$504,$D$3+20))</f>
        <v/>
      </c>
      <c r="W31" s="24">
        <f>IF(OR($A31="",W$5=""),"",SUMIFS('出面入力'!$E$5:$E$504,'出面入力'!$D$5:$D$504,$A31,'出面入力'!$A$5:$A$504,$D$3+21))</f>
        <v/>
      </c>
      <c r="X31" s="24">
        <f>IF(OR($A31="",X$5=""),"",SUMIFS('出面入力'!$E$5:$E$504,'出面入力'!$D$5:$D$504,$A31,'出面入力'!$A$5:$A$504,$D$3+22))</f>
        <v/>
      </c>
      <c r="Y31" s="24">
        <f>IF(OR($A31="",Y$5=""),"",SUMIFS('出面入力'!$E$5:$E$504,'出面入力'!$D$5:$D$504,$A31,'出面入力'!$A$5:$A$504,$D$3+23))</f>
        <v/>
      </c>
      <c r="Z31" s="24">
        <f>IF(OR($A31="",Z$5=""),"",SUMIFS('出面入力'!$E$5:$E$504,'出面入力'!$D$5:$D$504,$A31,'出面入力'!$A$5:$A$504,$D$3+24))</f>
        <v/>
      </c>
      <c r="AA31" s="24">
        <f>IF(OR($A31="",AA$5=""),"",SUMIFS('出面入力'!$E$5:$E$504,'出面入力'!$D$5:$D$504,$A31,'出面入力'!$A$5:$A$504,$D$3+25))</f>
        <v/>
      </c>
      <c r="AB31" s="24">
        <f>IF(OR($A31="",AB$5=""),"",SUMIFS('出面入力'!$E$5:$E$504,'出面入力'!$D$5:$D$504,$A31,'出面入力'!$A$5:$A$504,$D$3+26))</f>
        <v/>
      </c>
      <c r="AC31" s="24">
        <f>IF(OR($A31="",AC$5=""),"",SUMIFS('出面入力'!$E$5:$E$504,'出面入力'!$D$5:$D$504,$A31,'出面入力'!$A$5:$A$504,$D$3+27))</f>
        <v/>
      </c>
      <c r="AD31" s="24">
        <f>IF(OR($A31="",AD$5=""),"",SUMIFS('出面入力'!$E$5:$E$504,'出面入力'!$D$5:$D$504,$A31,'出面入力'!$A$5:$A$504,$D$3+28))</f>
        <v/>
      </c>
      <c r="AE31" s="24">
        <f>IF(OR($A31="",AE$5=""),"",SUMIFS('出面入力'!$E$5:$E$504,'出面入力'!$D$5:$D$504,$A31,'出面入力'!$A$5:$A$504,$D$3+29))</f>
        <v/>
      </c>
      <c r="AF31" s="24">
        <f>IF(OR($A31="",AF$5=""),"",SUMIFS('出面入力'!$E$5:$E$504,'出面入力'!$D$5:$D$504,$A31,'出面入力'!$A$5:$A$504,$D$3+30))</f>
        <v/>
      </c>
      <c r="AG31" s="25">
        <f>IF($A31="","",SUMIFS('出面入力'!$E$5:$E$504,'出面入力'!$D$5:$D$504,$A31,'出面入力'!$A$5:$A$504,"&gt;="&amp;$D$3,'出面入力'!$A$5:$A$504,"&lt;="&amp;$E$3))</f>
        <v/>
      </c>
      <c r="AH31" s="25">
        <f>IF($A31="","",SUMIFS('出面入力'!$F$5:$F$504,'出面入力'!$D$5:$D$504,$A31,'出面入力'!$A$5:$A$504,"&gt;="&amp;$D$3,'出面入力'!$A$5:$A$504,"&lt;="&amp;$E$3))</f>
        <v/>
      </c>
    </row>
    <row r="32">
      <c r="A32" s="14">
        <f>IF('職人マスタ'!A31="","",'職人マスタ'!A31)</f>
        <v/>
      </c>
      <c r="B32" s="24">
        <f>IF(OR($A32="",B$5=""),"",SUMIFS('出面入力'!$E$5:$E$504,'出面入力'!$D$5:$D$504,$A32,'出面入力'!$A$5:$A$504,$D$3+0))</f>
        <v/>
      </c>
      <c r="C32" s="24">
        <f>IF(OR($A32="",C$5=""),"",SUMIFS('出面入力'!$E$5:$E$504,'出面入力'!$D$5:$D$504,$A32,'出面入力'!$A$5:$A$504,$D$3+1))</f>
        <v/>
      </c>
      <c r="D32" s="24">
        <f>IF(OR($A32="",D$5=""),"",SUMIFS('出面入力'!$E$5:$E$504,'出面入力'!$D$5:$D$504,$A32,'出面入力'!$A$5:$A$504,$D$3+2))</f>
        <v/>
      </c>
      <c r="E32" s="24">
        <f>IF(OR($A32="",E$5=""),"",SUMIFS('出面入力'!$E$5:$E$504,'出面入力'!$D$5:$D$504,$A32,'出面入力'!$A$5:$A$504,$D$3+3))</f>
        <v/>
      </c>
      <c r="F32" s="24">
        <f>IF(OR($A32="",F$5=""),"",SUMIFS('出面入力'!$E$5:$E$504,'出面入力'!$D$5:$D$504,$A32,'出面入力'!$A$5:$A$504,$D$3+4))</f>
        <v/>
      </c>
      <c r="G32" s="24">
        <f>IF(OR($A32="",G$5=""),"",SUMIFS('出面入力'!$E$5:$E$504,'出面入力'!$D$5:$D$504,$A32,'出面入力'!$A$5:$A$504,$D$3+5))</f>
        <v/>
      </c>
      <c r="H32" s="24">
        <f>IF(OR($A32="",H$5=""),"",SUMIFS('出面入力'!$E$5:$E$504,'出面入力'!$D$5:$D$504,$A32,'出面入力'!$A$5:$A$504,$D$3+6))</f>
        <v/>
      </c>
      <c r="I32" s="24">
        <f>IF(OR($A32="",I$5=""),"",SUMIFS('出面入力'!$E$5:$E$504,'出面入力'!$D$5:$D$504,$A32,'出面入力'!$A$5:$A$504,$D$3+7))</f>
        <v/>
      </c>
      <c r="J32" s="24">
        <f>IF(OR($A32="",J$5=""),"",SUMIFS('出面入力'!$E$5:$E$504,'出面入力'!$D$5:$D$504,$A32,'出面入力'!$A$5:$A$504,$D$3+8))</f>
        <v/>
      </c>
      <c r="K32" s="24">
        <f>IF(OR($A32="",K$5=""),"",SUMIFS('出面入力'!$E$5:$E$504,'出面入力'!$D$5:$D$504,$A32,'出面入力'!$A$5:$A$504,$D$3+9))</f>
        <v/>
      </c>
      <c r="L32" s="24">
        <f>IF(OR($A32="",L$5=""),"",SUMIFS('出面入力'!$E$5:$E$504,'出面入力'!$D$5:$D$504,$A32,'出面入力'!$A$5:$A$504,$D$3+10))</f>
        <v/>
      </c>
      <c r="M32" s="24">
        <f>IF(OR($A32="",M$5=""),"",SUMIFS('出面入力'!$E$5:$E$504,'出面入力'!$D$5:$D$504,$A32,'出面入力'!$A$5:$A$504,$D$3+11))</f>
        <v/>
      </c>
      <c r="N32" s="24">
        <f>IF(OR($A32="",N$5=""),"",SUMIFS('出面入力'!$E$5:$E$504,'出面入力'!$D$5:$D$504,$A32,'出面入力'!$A$5:$A$504,$D$3+12))</f>
        <v/>
      </c>
      <c r="O32" s="24">
        <f>IF(OR($A32="",O$5=""),"",SUMIFS('出面入力'!$E$5:$E$504,'出面入力'!$D$5:$D$504,$A32,'出面入力'!$A$5:$A$504,$D$3+13))</f>
        <v/>
      </c>
      <c r="P32" s="24">
        <f>IF(OR($A32="",P$5=""),"",SUMIFS('出面入力'!$E$5:$E$504,'出面入力'!$D$5:$D$504,$A32,'出面入力'!$A$5:$A$504,$D$3+14))</f>
        <v/>
      </c>
      <c r="Q32" s="24">
        <f>IF(OR($A32="",Q$5=""),"",SUMIFS('出面入力'!$E$5:$E$504,'出面入力'!$D$5:$D$504,$A32,'出面入力'!$A$5:$A$504,$D$3+15))</f>
        <v/>
      </c>
      <c r="R32" s="24">
        <f>IF(OR($A32="",R$5=""),"",SUMIFS('出面入力'!$E$5:$E$504,'出面入力'!$D$5:$D$504,$A32,'出面入力'!$A$5:$A$504,$D$3+16))</f>
        <v/>
      </c>
      <c r="S32" s="24">
        <f>IF(OR($A32="",S$5=""),"",SUMIFS('出面入力'!$E$5:$E$504,'出面入力'!$D$5:$D$504,$A32,'出面入力'!$A$5:$A$504,$D$3+17))</f>
        <v/>
      </c>
      <c r="T32" s="24">
        <f>IF(OR($A32="",T$5=""),"",SUMIFS('出面入力'!$E$5:$E$504,'出面入力'!$D$5:$D$504,$A32,'出面入力'!$A$5:$A$504,$D$3+18))</f>
        <v/>
      </c>
      <c r="U32" s="24">
        <f>IF(OR($A32="",U$5=""),"",SUMIFS('出面入力'!$E$5:$E$504,'出面入力'!$D$5:$D$504,$A32,'出面入力'!$A$5:$A$504,$D$3+19))</f>
        <v/>
      </c>
      <c r="V32" s="24">
        <f>IF(OR($A32="",V$5=""),"",SUMIFS('出面入力'!$E$5:$E$504,'出面入力'!$D$5:$D$504,$A32,'出面入力'!$A$5:$A$504,$D$3+20))</f>
        <v/>
      </c>
      <c r="W32" s="24">
        <f>IF(OR($A32="",W$5=""),"",SUMIFS('出面入力'!$E$5:$E$504,'出面入力'!$D$5:$D$504,$A32,'出面入力'!$A$5:$A$504,$D$3+21))</f>
        <v/>
      </c>
      <c r="X32" s="24">
        <f>IF(OR($A32="",X$5=""),"",SUMIFS('出面入力'!$E$5:$E$504,'出面入力'!$D$5:$D$504,$A32,'出面入力'!$A$5:$A$504,$D$3+22))</f>
        <v/>
      </c>
      <c r="Y32" s="24">
        <f>IF(OR($A32="",Y$5=""),"",SUMIFS('出面入力'!$E$5:$E$504,'出面入力'!$D$5:$D$504,$A32,'出面入力'!$A$5:$A$504,$D$3+23))</f>
        <v/>
      </c>
      <c r="Z32" s="24">
        <f>IF(OR($A32="",Z$5=""),"",SUMIFS('出面入力'!$E$5:$E$504,'出面入力'!$D$5:$D$504,$A32,'出面入力'!$A$5:$A$504,$D$3+24))</f>
        <v/>
      </c>
      <c r="AA32" s="24">
        <f>IF(OR($A32="",AA$5=""),"",SUMIFS('出面入力'!$E$5:$E$504,'出面入力'!$D$5:$D$504,$A32,'出面入力'!$A$5:$A$504,$D$3+25))</f>
        <v/>
      </c>
      <c r="AB32" s="24">
        <f>IF(OR($A32="",AB$5=""),"",SUMIFS('出面入力'!$E$5:$E$504,'出面入力'!$D$5:$D$504,$A32,'出面入力'!$A$5:$A$504,$D$3+26))</f>
        <v/>
      </c>
      <c r="AC32" s="24">
        <f>IF(OR($A32="",AC$5=""),"",SUMIFS('出面入力'!$E$5:$E$504,'出面入力'!$D$5:$D$504,$A32,'出面入力'!$A$5:$A$504,$D$3+27))</f>
        <v/>
      </c>
      <c r="AD32" s="24">
        <f>IF(OR($A32="",AD$5=""),"",SUMIFS('出面入力'!$E$5:$E$504,'出面入力'!$D$5:$D$504,$A32,'出面入力'!$A$5:$A$504,$D$3+28))</f>
        <v/>
      </c>
      <c r="AE32" s="24">
        <f>IF(OR($A32="",AE$5=""),"",SUMIFS('出面入力'!$E$5:$E$504,'出面入力'!$D$5:$D$504,$A32,'出面入力'!$A$5:$A$504,$D$3+29))</f>
        <v/>
      </c>
      <c r="AF32" s="24">
        <f>IF(OR($A32="",AF$5=""),"",SUMIFS('出面入力'!$E$5:$E$504,'出面入力'!$D$5:$D$504,$A32,'出面入力'!$A$5:$A$504,$D$3+30))</f>
        <v/>
      </c>
      <c r="AG32" s="25">
        <f>IF($A32="","",SUMIFS('出面入力'!$E$5:$E$504,'出面入力'!$D$5:$D$504,$A32,'出面入力'!$A$5:$A$504,"&gt;="&amp;$D$3,'出面入力'!$A$5:$A$504,"&lt;="&amp;$E$3))</f>
        <v/>
      </c>
      <c r="AH32" s="25">
        <f>IF($A32="","",SUMIFS('出面入力'!$F$5:$F$504,'出面入力'!$D$5:$D$504,$A32,'出面入力'!$A$5:$A$504,"&gt;="&amp;$D$3,'出面入力'!$A$5:$A$504,"&lt;="&amp;$E$3))</f>
        <v/>
      </c>
    </row>
    <row r="33">
      <c r="A33" s="14">
        <f>IF('職人マスタ'!A32="","",'職人マスタ'!A32)</f>
        <v/>
      </c>
      <c r="B33" s="24">
        <f>IF(OR($A33="",B$5=""),"",SUMIFS('出面入力'!$E$5:$E$504,'出面入力'!$D$5:$D$504,$A33,'出面入力'!$A$5:$A$504,$D$3+0))</f>
        <v/>
      </c>
      <c r="C33" s="24">
        <f>IF(OR($A33="",C$5=""),"",SUMIFS('出面入力'!$E$5:$E$504,'出面入力'!$D$5:$D$504,$A33,'出面入力'!$A$5:$A$504,$D$3+1))</f>
        <v/>
      </c>
      <c r="D33" s="24">
        <f>IF(OR($A33="",D$5=""),"",SUMIFS('出面入力'!$E$5:$E$504,'出面入力'!$D$5:$D$504,$A33,'出面入力'!$A$5:$A$504,$D$3+2))</f>
        <v/>
      </c>
      <c r="E33" s="24">
        <f>IF(OR($A33="",E$5=""),"",SUMIFS('出面入力'!$E$5:$E$504,'出面入力'!$D$5:$D$504,$A33,'出面入力'!$A$5:$A$504,$D$3+3))</f>
        <v/>
      </c>
      <c r="F33" s="24">
        <f>IF(OR($A33="",F$5=""),"",SUMIFS('出面入力'!$E$5:$E$504,'出面入力'!$D$5:$D$504,$A33,'出面入力'!$A$5:$A$504,$D$3+4))</f>
        <v/>
      </c>
      <c r="G33" s="24">
        <f>IF(OR($A33="",G$5=""),"",SUMIFS('出面入力'!$E$5:$E$504,'出面入力'!$D$5:$D$504,$A33,'出面入力'!$A$5:$A$504,$D$3+5))</f>
        <v/>
      </c>
      <c r="H33" s="24">
        <f>IF(OR($A33="",H$5=""),"",SUMIFS('出面入力'!$E$5:$E$504,'出面入力'!$D$5:$D$504,$A33,'出面入力'!$A$5:$A$504,$D$3+6))</f>
        <v/>
      </c>
      <c r="I33" s="24">
        <f>IF(OR($A33="",I$5=""),"",SUMIFS('出面入力'!$E$5:$E$504,'出面入力'!$D$5:$D$504,$A33,'出面入力'!$A$5:$A$504,$D$3+7))</f>
        <v/>
      </c>
      <c r="J33" s="24">
        <f>IF(OR($A33="",J$5=""),"",SUMIFS('出面入力'!$E$5:$E$504,'出面入力'!$D$5:$D$504,$A33,'出面入力'!$A$5:$A$504,$D$3+8))</f>
        <v/>
      </c>
      <c r="K33" s="24">
        <f>IF(OR($A33="",K$5=""),"",SUMIFS('出面入力'!$E$5:$E$504,'出面入力'!$D$5:$D$504,$A33,'出面入力'!$A$5:$A$504,$D$3+9))</f>
        <v/>
      </c>
      <c r="L33" s="24">
        <f>IF(OR($A33="",L$5=""),"",SUMIFS('出面入力'!$E$5:$E$504,'出面入力'!$D$5:$D$504,$A33,'出面入力'!$A$5:$A$504,$D$3+10))</f>
        <v/>
      </c>
      <c r="M33" s="24">
        <f>IF(OR($A33="",M$5=""),"",SUMIFS('出面入力'!$E$5:$E$504,'出面入力'!$D$5:$D$504,$A33,'出面入力'!$A$5:$A$504,$D$3+11))</f>
        <v/>
      </c>
      <c r="N33" s="24">
        <f>IF(OR($A33="",N$5=""),"",SUMIFS('出面入力'!$E$5:$E$504,'出面入力'!$D$5:$D$504,$A33,'出面入力'!$A$5:$A$504,$D$3+12))</f>
        <v/>
      </c>
      <c r="O33" s="24">
        <f>IF(OR($A33="",O$5=""),"",SUMIFS('出面入力'!$E$5:$E$504,'出面入力'!$D$5:$D$504,$A33,'出面入力'!$A$5:$A$504,$D$3+13))</f>
        <v/>
      </c>
      <c r="P33" s="24">
        <f>IF(OR($A33="",P$5=""),"",SUMIFS('出面入力'!$E$5:$E$504,'出面入力'!$D$5:$D$504,$A33,'出面入力'!$A$5:$A$504,$D$3+14))</f>
        <v/>
      </c>
      <c r="Q33" s="24">
        <f>IF(OR($A33="",Q$5=""),"",SUMIFS('出面入力'!$E$5:$E$504,'出面入力'!$D$5:$D$504,$A33,'出面入力'!$A$5:$A$504,$D$3+15))</f>
        <v/>
      </c>
      <c r="R33" s="24">
        <f>IF(OR($A33="",R$5=""),"",SUMIFS('出面入力'!$E$5:$E$504,'出面入力'!$D$5:$D$504,$A33,'出面入力'!$A$5:$A$504,$D$3+16))</f>
        <v/>
      </c>
      <c r="S33" s="24">
        <f>IF(OR($A33="",S$5=""),"",SUMIFS('出面入力'!$E$5:$E$504,'出面入力'!$D$5:$D$504,$A33,'出面入力'!$A$5:$A$504,$D$3+17))</f>
        <v/>
      </c>
      <c r="T33" s="24">
        <f>IF(OR($A33="",T$5=""),"",SUMIFS('出面入力'!$E$5:$E$504,'出面入力'!$D$5:$D$504,$A33,'出面入力'!$A$5:$A$504,$D$3+18))</f>
        <v/>
      </c>
      <c r="U33" s="24">
        <f>IF(OR($A33="",U$5=""),"",SUMIFS('出面入力'!$E$5:$E$504,'出面入力'!$D$5:$D$504,$A33,'出面入力'!$A$5:$A$504,$D$3+19))</f>
        <v/>
      </c>
      <c r="V33" s="24">
        <f>IF(OR($A33="",V$5=""),"",SUMIFS('出面入力'!$E$5:$E$504,'出面入力'!$D$5:$D$504,$A33,'出面入力'!$A$5:$A$504,$D$3+20))</f>
        <v/>
      </c>
      <c r="W33" s="24">
        <f>IF(OR($A33="",W$5=""),"",SUMIFS('出面入力'!$E$5:$E$504,'出面入力'!$D$5:$D$504,$A33,'出面入力'!$A$5:$A$504,$D$3+21))</f>
        <v/>
      </c>
      <c r="X33" s="24">
        <f>IF(OR($A33="",X$5=""),"",SUMIFS('出面入力'!$E$5:$E$504,'出面入力'!$D$5:$D$504,$A33,'出面入力'!$A$5:$A$504,$D$3+22))</f>
        <v/>
      </c>
      <c r="Y33" s="24">
        <f>IF(OR($A33="",Y$5=""),"",SUMIFS('出面入力'!$E$5:$E$504,'出面入力'!$D$5:$D$504,$A33,'出面入力'!$A$5:$A$504,$D$3+23))</f>
        <v/>
      </c>
      <c r="Z33" s="24">
        <f>IF(OR($A33="",Z$5=""),"",SUMIFS('出面入力'!$E$5:$E$504,'出面入力'!$D$5:$D$504,$A33,'出面入力'!$A$5:$A$504,$D$3+24))</f>
        <v/>
      </c>
      <c r="AA33" s="24">
        <f>IF(OR($A33="",AA$5=""),"",SUMIFS('出面入力'!$E$5:$E$504,'出面入力'!$D$5:$D$504,$A33,'出面入力'!$A$5:$A$504,$D$3+25))</f>
        <v/>
      </c>
      <c r="AB33" s="24">
        <f>IF(OR($A33="",AB$5=""),"",SUMIFS('出面入力'!$E$5:$E$504,'出面入力'!$D$5:$D$504,$A33,'出面入力'!$A$5:$A$504,$D$3+26))</f>
        <v/>
      </c>
      <c r="AC33" s="24">
        <f>IF(OR($A33="",AC$5=""),"",SUMIFS('出面入力'!$E$5:$E$504,'出面入力'!$D$5:$D$504,$A33,'出面入力'!$A$5:$A$504,$D$3+27))</f>
        <v/>
      </c>
      <c r="AD33" s="24">
        <f>IF(OR($A33="",AD$5=""),"",SUMIFS('出面入力'!$E$5:$E$504,'出面入力'!$D$5:$D$504,$A33,'出面入力'!$A$5:$A$504,$D$3+28))</f>
        <v/>
      </c>
      <c r="AE33" s="24">
        <f>IF(OR($A33="",AE$5=""),"",SUMIFS('出面入力'!$E$5:$E$504,'出面入力'!$D$5:$D$504,$A33,'出面入力'!$A$5:$A$504,$D$3+29))</f>
        <v/>
      </c>
      <c r="AF33" s="24">
        <f>IF(OR($A33="",AF$5=""),"",SUMIFS('出面入力'!$E$5:$E$504,'出面入力'!$D$5:$D$504,$A33,'出面入力'!$A$5:$A$504,$D$3+30))</f>
        <v/>
      </c>
      <c r="AG33" s="25">
        <f>IF($A33="","",SUMIFS('出面入力'!$E$5:$E$504,'出面入力'!$D$5:$D$504,$A33,'出面入力'!$A$5:$A$504,"&gt;="&amp;$D$3,'出面入力'!$A$5:$A$504,"&lt;="&amp;$E$3))</f>
        <v/>
      </c>
      <c r="AH33" s="25">
        <f>IF($A33="","",SUMIFS('出面入力'!$F$5:$F$504,'出面入力'!$D$5:$D$504,$A33,'出面入力'!$A$5:$A$504,"&gt;="&amp;$D$3,'出面入力'!$A$5:$A$504,"&lt;="&amp;$E$3))</f>
        <v/>
      </c>
    </row>
    <row r="34">
      <c r="A34" s="14">
        <f>IF('職人マスタ'!A33="","",'職人マスタ'!A33)</f>
        <v/>
      </c>
      <c r="B34" s="24">
        <f>IF(OR($A34="",B$5=""),"",SUMIFS('出面入力'!$E$5:$E$504,'出面入力'!$D$5:$D$504,$A34,'出面入力'!$A$5:$A$504,$D$3+0))</f>
        <v/>
      </c>
      <c r="C34" s="24">
        <f>IF(OR($A34="",C$5=""),"",SUMIFS('出面入力'!$E$5:$E$504,'出面入力'!$D$5:$D$504,$A34,'出面入力'!$A$5:$A$504,$D$3+1))</f>
        <v/>
      </c>
      <c r="D34" s="24">
        <f>IF(OR($A34="",D$5=""),"",SUMIFS('出面入力'!$E$5:$E$504,'出面入力'!$D$5:$D$504,$A34,'出面入力'!$A$5:$A$504,$D$3+2))</f>
        <v/>
      </c>
      <c r="E34" s="24">
        <f>IF(OR($A34="",E$5=""),"",SUMIFS('出面入力'!$E$5:$E$504,'出面入力'!$D$5:$D$504,$A34,'出面入力'!$A$5:$A$504,$D$3+3))</f>
        <v/>
      </c>
      <c r="F34" s="24">
        <f>IF(OR($A34="",F$5=""),"",SUMIFS('出面入力'!$E$5:$E$504,'出面入力'!$D$5:$D$504,$A34,'出面入力'!$A$5:$A$504,$D$3+4))</f>
        <v/>
      </c>
      <c r="G34" s="24">
        <f>IF(OR($A34="",G$5=""),"",SUMIFS('出面入力'!$E$5:$E$504,'出面入力'!$D$5:$D$504,$A34,'出面入力'!$A$5:$A$504,$D$3+5))</f>
        <v/>
      </c>
      <c r="H34" s="24">
        <f>IF(OR($A34="",H$5=""),"",SUMIFS('出面入力'!$E$5:$E$504,'出面入力'!$D$5:$D$504,$A34,'出面入力'!$A$5:$A$504,$D$3+6))</f>
        <v/>
      </c>
      <c r="I34" s="24">
        <f>IF(OR($A34="",I$5=""),"",SUMIFS('出面入力'!$E$5:$E$504,'出面入力'!$D$5:$D$504,$A34,'出面入力'!$A$5:$A$504,$D$3+7))</f>
        <v/>
      </c>
      <c r="J34" s="24">
        <f>IF(OR($A34="",J$5=""),"",SUMIFS('出面入力'!$E$5:$E$504,'出面入力'!$D$5:$D$504,$A34,'出面入力'!$A$5:$A$504,$D$3+8))</f>
        <v/>
      </c>
      <c r="K34" s="24">
        <f>IF(OR($A34="",K$5=""),"",SUMIFS('出面入力'!$E$5:$E$504,'出面入力'!$D$5:$D$504,$A34,'出面入力'!$A$5:$A$504,$D$3+9))</f>
        <v/>
      </c>
      <c r="L34" s="24">
        <f>IF(OR($A34="",L$5=""),"",SUMIFS('出面入力'!$E$5:$E$504,'出面入力'!$D$5:$D$504,$A34,'出面入力'!$A$5:$A$504,$D$3+10))</f>
        <v/>
      </c>
      <c r="M34" s="24">
        <f>IF(OR($A34="",M$5=""),"",SUMIFS('出面入力'!$E$5:$E$504,'出面入力'!$D$5:$D$504,$A34,'出面入力'!$A$5:$A$504,$D$3+11))</f>
        <v/>
      </c>
      <c r="N34" s="24">
        <f>IF(OR($A34="",N$5=""),"",SUMIFS('出面入力'!$E$5:$E$504,'出面入力'!$D$5:$D$504,$A34,'出面入力'!$A$5:$A$504,$D$3+12))</f>
        <v/>
      </c>
      <c r="O34" s="24">
        <f>IF(OR($A34="",O$5=""),"",SUMIFS('出面入力'!$E$5:$E$504,'出面入力'!$D$5:$D$504,$A34,'出面入力'!$A$5:$A$504,$D$3+13))</f>
        <v/>
      </c>
      <c r="P34" s="24">
        <f>IF(OR($A34="",P$5=""),"",SUMIFS('出面入力'!$E$5:$E$504,'出面入力'!$D$5:$D$504,$A34,'出面入力'!$A$5:$A$504,$D$3+14))</f>
        <v/>
      </c>
      <c r="Q34" s="24">
        <f>IF(OR($A34="",Q$5=""),"",SUMIFS('出面入力'!$E$5:$E$504,'出面入力'!$D$5:$D$504,$A34,'出面入力'!$A$5:$A$504,$D$3+15))</f>
        <v/>
      </c>
      <c r="R34" s="24">
        <f>IF(OR($A34="",R$5=""),"",SUMIFS('出面入力'!$E$5:$E$504,'出面入力'!$D$5:$D$504,$A34,'出面入力'!$A$5:$A$504,$D$3+16))</f>
        <v/>
      </c>
      <c r="S34" s="24">
        <f>IF(OR($A34="",S$5=""),"",SUMIFS('出面入力'!$E$5:$E$504,'出面入力'!$D$5:$D$504,$A34,'出面入力'!$A$5:$A$504,$D$3+17))</f>
        <v/>
      </c>
      <c r="T34" s="24">
        <f>IF(OR($A34="",T$5=""),"",SUMIFS('出面入力'!$E$5:$E$504,'出面入力'!$D$5:$D$504,$A34,'出面入力'!$A$5:$A$504,$D$3+18))</f>
        <v/>
      </c>
      <c r="U34" s="24">
        <f>IF(OR($A34="",U$5=""),"",SUMIFS('出面入力'!$E$5:$E$504,'出面入力'!$D$5:$D$504,$A34,'出面入力'!$A$5:$A$504,$D$3+19))</f>
        <v/>
      </c>
      <c r="V34" s="24">
        <f>IF(OR($A34="",V$5=""),"",SUMIFS('出面入力'!$E$5:$E$504,'出面入力'!$D$5:$D$504,$A34,'出面入力'!$A$5:$A$504,$D$3+20))</f>
        <v/>
      </c>
      <c r="W34" s="24">
        <f>IF(OR($A34="",W$5=""),"",SUMIFS('出面入力'!$E$5:$E$504,'出面入力'!$D$5:$D$504,$A34,'出面入力'!$A$5:$A$504,$D$3+21))</f>
        <v/>
      </c>
      <c r="X34" s="24">
        <f>IF(OR($A34="",X$5=""),"",SUMIFS('出面入力'!$E$5:$E$504,'出面入力'!$D$5:$D$504,$A34,'出面入力'!$A$5:$A$504,$D$3+22))</f>
        <v/>
      </c>
      <c r="Y34" s="24">
        <f>IF(OR($A34="",Y$5=""),"",SUMIFS('出面入力'!$E$5:$E$504,'出面入力'!$D$5:$D$504,$A34,'出面入力'!$A$5:$A$504,$D$3+23))</f>
        <v/>
      </c>
      <c r="Z34" s="24">
        <f>IF(OR($A34="",Z$5=""),"",SUMIFS('出面入力'!$E$5:$E$504,'出面入力'!$D$5:$D$504,$A34,'出面入力'!$A$5:$A$504,$D$3+24))</f>
        <v/>
      </c>
      <c r="AA34" s="24">
        <f>IF(OR($A34="",AA$5=""),"",SUMIFS('出面入力'!$E$5:$E$504,'出面入力'!$D$5:$D$504,$A34,'出面入力'!$A$5:$A$504,$D$3+25))</f>
        <v/>
      </c>
      <c r="AB34" s="24">
        <f>IF(OR($A34="",AB$5=""),"",SUMIFS('出面入力'!$E$5:$E$504,'出面入力'!$D$5:$D$504,$A34,'出面入力'!$A$5:$A$504,$D$3+26))</f>
        <v/>
      </c>
      <c r="AC34" s="24">
        <f>IF(OR($A34="",AC$5=""),"",SUMIFS('出面入力'!$E$5:$E$504,'出面入力'!$D$5:$D$504,$A34,'出面入力'!$A$5:$A$504,$D$3+27))</f>
        <v/>
      </c>
      <c r="AD34" s="24">
        <f>IF(OR($A34="",AD$5=""),"",SUMIFS('出面入力'!$E$5:$E$504,'出面入力'!$D$5:$D$504,$A34,'出面入力'!$A$5:$A$504,$D$3+28))</f>
        <v/>
      </c>
      <c r="AE34" s="24">
        <f>IF(OR($A34="",AE$5=""),"",SUMIFS('出面入力'!$E$5:$E$504,'出面入力'!$D$5:$D$504,$A34,'出面入力'!$A$5:$A$504,$D$3+29))</f>
        <v/>
      </c>
      <c r="AF34" s="24">
        <f>IF(OR($A34="",AF$5=""),"",SUMIFS('出面入力'!$E$5:$E$504,'出面入力'!$D$5:$D$504,$A34,'出面入力'!$A$5:$A$504,$D$3+30))</f>
        <v/>
      </c>
      <c r="AG34" s="25">
        <f>IF($A34="","",SUMIFS('出面入力'!$E$5:$E$504,'出面入力'!$D$5:$D$504,$A34,'出面入力'!$A$5:$A$504,"&gt;="&amp;$D$3,'出面入力'!$A$5:$A$504,"&lt;="&amp;$E$3))</f>
        <v/>
      </c>
      <c r="AH34" s="25">
        <f>IF($A34="","",SUMIFS('出面入力'!$F$5:$F$504,'出面入力'!$D$5:$D$504,$A34,'出面入力'!$A$5:$A$504,"&gt;="&amp;$D$3,'出面入力'!$A$5:$A$504,"&lt;="&amp;$E$3))</f>
        <v/>
      </c>
    </row>
    <row r="35">
      <c r="A35" s="14">
        <f>IF('職人マスタ'!A34="","",'職人マスタ'!A34)</f>
        <v/>
      </c>
      <c r="B35" s="24">
        <f>IF(OR($A35="",B$5=""),"",SUMIFS('出面入力'!$E$5:$E$504,'出面入力'!$D$5:$D$504,$A35,'出面入力'!$A$5:$A$504,$D$3+0))</f>
        <v/>
      </c>
      <c r="C35" s="24">
        <f>IF(OR($A35="",C$5=""),"",SUMIFS('出面入力'!$E$5:$E$504,'出面入力'!$D$5:$D$504,$A35,'出面入力'!$A$5:$A$504,$D$3+1))</f>
        <v/>
      </c>
      <c r="D35" s="24">
        <f>IF(OR($A35="",D$5=""),"",SUMIFS('出面入力'!$E$5:$E$504,'出面入力'!$D$5:$D$504,$A35,'出面入力'!$A$5:$A$504,$D$3+2))</f>
        <v/>
      </c>
      <c r="E35" s="24">
        <f>IF(OR($A35="",E$5=""),"",SUMIFS('出面入力'!$E$5:$E$504,'出面入力'!$D$5:$D$504,$A35,'出面入力'!$A$5:$A$504,$D$3+3))</f>
        <v/>
      </c>
      <c r="F35" s="24">
        <f>IF(OR($A35="",F$5=""),"",SUMIFS('出面入力'!$E$5:$E$504,'出面入力'!$D$5:$D$504,$A35,'出面入力'!$A$5:$A$504,$D$3+4))</f>
        <v/>
      </c>
      <c r="G35" s="24">
        <f>IF(OR($A35="",G$5=""),"",SUMIFS('出面入力'!$E$5:$E$504,'出面入力'!$D$5:$D$504,$A35,'出面入力'!$A$5:$A$504,$D$3+5))</f>
        <v/>
      </c>
      <c r="H35" s="24">
        <f>IF(OR($A35="",H$5=""),"",SUMIFS('出面入力'!$E$5:$E$504,'出面入力'!$D$5:$D$504,$A35,'出面入力'!$A$5:$A$504,$D$3+6))</f>
        <v/>
      </c>
      <c r="I35" s="24">
        <f>IF(OR($A35="",I$5=""),"",SUMIFS('出面入力'!$E$5:$E$504,'出面入力'!$D$5:$D$504,$A35,'出面入力'!$A$5:$A$504,$D$3+7))</f>
        <v/>
      </c>
      <c r="J35" s="24">
        <f>IF(OR($A35="",J$5=""),"",SUMIFS('出面入力'!$E$5:$E$504,'出面入力'!$D$5:$D$504,$A35,'出面入力'!$A$5:$A$504,$D$3+8))</f>
        <v/>
      </c>
      <c r="K35" s="24">
        <f>IF(OR($A35="",K$5=""),"",SUMIFS('出面入力'!$E$5:$E$504,'出面入力'!$D$5:$D$504,$A35,'出面入力'!$A$5:$A$504,$D$3+9))</f>
        <v/>
      </c>
      <c r="L35" s="24">
        <f>IF(OR($A35="",L$5=""),"",SUMIFS('出面入力'!$E$5:$E$504,'出面入力'!$D$5:$D$504,$A35,'出面入力'!$A$5:$A$504,$D$3+10))</f>
        <v/>
      </c>
      <c r="M35" s="24">
        <f>IF(OR($A35="",M$5=""),"",SUMIFS('出面入力'!$E$5:$E$504,'出面入力'!$D$5:$D$504,$A35,'出面入力'!$A$5:$A$504,$D$3+11))</f>
        <v/>
      </c>
      <c r="N35" s="24">
        <f>IF(OR($A35="",N$5=""),"",SUMIFS('出面入力'!$E$5:$E$504,'出面入力'!$D$5:$D$504,$A35,'出面入力'!$A$5:$A$504,$D$3+12))</f>
        <v/>
      </c>
      <c r="O35" s="24">
        <f>IF(OR($A35="",O$5=""),"",SUMIFS('出面入力'!$E$5:$E$504,'出面入力'!$D$5:$D$504,$A35,'出面入力'!$A$5:$A$504,$D$3+13))</f>
        <v/>
      </c>
      <c r="P35" s="24">
        <f>IF(OR($A35="",P$5=""),"",SUMIFS('出面入力'!$E$5:$E$504,'出面入力'!$D$5:$D$504,$A35,'出面入力'!$A$5:$A$504,$D$3+14))</f>
        <v/>
      </c>
      <c r="Q35" s="24">
        <f>IF(OR($A35="",Q$5=""),"",SUMIFS('出面入力'!$E$5:$E$504,'出面入力'!$D$5:$D$504,$A35,'出面入力'!$A$5:$A$504,$D$3+15))</f>
        <v/>
      </c>
      <c r="R35" s="24">
        <f>IF(OR($A35="",R$5=""),"",SUMIFS('出面入力'!$E$5:$E$504,'出面入力'!$D$5:$D$504,$A35,'出面入力'!$A$5:$A$504,$D$3+16))</f>
        <v/>
      </c>
      <c r="S35" s="24">
        <f>IF(OR($A35="",S$5=""),"",SUMIFS('出面入力'!$E$5:$E$504,'出面入力'!$D$5:$D$504,$A35,'出面入力'!$A$5:$A$504,$D$3+17))</f>
        <v/>
      </c>
      <c r="T35" s="24">
        <f>IF(OR($A35="",T$5=""),"",SUMIFS('出面入力'!$E$5:$E$504,'出面入力'!$D$5:$D$504,$A35,'出面入力'!$A$5:$A$504,$D$3+18))</f>
        <v/>
      </c>
      <c r="U35" s="24">
        <f>IF(OR($A35="",U$5=""),"",SUMIFS('出面入力'!$E$5:$E$504,'出面入力'!$D$5:$D$504,$A35,'出面入力'!$A$5:$A$504,$D$3+19))</f>
        <v/>
      </c>
      <c r="V35" s="24">
        <f>IF(OR($A35="",V$5=""),"",SUMIFS('出面入力'!$E$5:$E$504,'出面入力'!$D$5:$D$504,$A35,'出面入力'!$A$5:$A$504,$D$3+20))</f>
        <v/>
      </c>
      <c r="W35" s="24">
        <f>IF(OR($A35="",W$5=""),"",SUMIFS('出面入力'!$E$5:$E$504,'出面入力'!$D$5:$D$504,$A35,'出面入力'!$A$5:$A$504,$D$3+21))</f>
        <v/>
      </c>
      <c r="X35" s="24">
        <f>IF(OR($A35="",X$5=""),"",SUMIFS('出面入力'!$E$5:$E$504,'出面入力'!$D$5:$D$504,$A35,'出面入力'!$A$5:$A$504,$D$3+22))</f>
        <v/>
      </c>
      <c r="Y35" s="24">
        <f>IF(OR($A35="",Y$5=""),"",SUMIFS('出面入力'!$E$5:$E$504,'出面入力'!$D$5:$D$504,$A35,'出面入力'!$A$5:$A$504,$D$3+23))</f>
        <v/>
      </c>
      <c r="Z35" s="24">
        <f>IF(OR($A35="",Z$5=""),"",SUMIFS('出面入力'!$E$5:$E$504,'出面入力'!$D$5:$D$504,$A35,'出面入力'!$A$5:$A$504,$D$3+24))</f>
        <v/>
      </c>
      <c r="AA35" s="24">
        <f>IF(OR($A35="",AA$5=""),"",SUMIFS('出面入力'!$E$5:$E$504,'出面入力'!$D$5:$D$504,$A35,'出面入力'!$A$5:$A$504,$D$3+25))</f>
        <v/>
      </c>
      <c r="AB35" s="24">
        <f>IF(OR($A35="",AB$5=""),"",SUMIFS('出面入力'!$E$5:$E$504,'出面入力'!$D$5:$D$504,$A35,'出面入力'!$A$5:$A$504,$D$3+26))</f>
        <v/>
      </c>
      <c r="AC35" s="24">
        <f>IF(OR($A35="",AC$5=""),"",SUMIFS('出面入力'!$E$5:$E$504,'出面入力'!$D$5:$D$504,$A35,'出面入力'!$A$5:$A$504,$D$3+27))</f>
        <v/>
      </c>
      <c r="AD35" s="24">
        <f>IF(OR($A35="",AD$5=""),"",SUMIFS('出面入力'!$E$5:$E$504,'出面入力'!$D$5:$D$504,$A35,'出面入力'!$A$5:$A$504,$D$3+28))</f>
        <v/>
      </c>
      <c r="AE35" s="24">
        <f>IF(OR($A35="",AE$5=""),"",SUMIFS('出面入力'!$E$5:$E$504,'出面入力'!$D$5:$D$504,$A35,'出面入力'!$A$5:$A$504,$D$3+29))</f>
        <v/>
      </c>
      <c r="AF35" s="24">
        <f>IF(OR($A35="",AF$5=""),"",SUMIFS('出面入力'!$E$5:$E$504,'出面入力'!$D$5:$D$504,$A35,'出面入力'!$A$5:$A$504,$D$3+30))</f>
        <v/>
      </c>
      <c r="AG35" s="25">
        <f>IF($A35="","",SUMIFS('出面入力'!$E$5:$E$504,'出面入力'!$D$5:$D$504,$A35,'出面入力'!$A$5:$A$504,"&gt;="&amp;$D$3,'出面入力'!$A$5:$A$504,"&lt;="&amp;$E$3))</f>
        <v/>
      </c>
      <c r="AH35" s="25">
        <f>IF($A35="","",SUMIFS('出面入力'!$F$5:$F$504,'出面入力'!$D$5:$D$504,$A35,'出面入力'!$A$5:$A$504,"&gt;="&amp;$D$3,'出面入力'!$A$5:$A$504,"&lt;="&amp;$E$3))</f>
        <v/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WanBase（株式会社白凪）</dc:creator>
  <dc:title xmlns:dc="http://purl.org/dc/elements/1.1/">出面表テンプレート</dc:title>
  <dcterms:created xmlns:dcterms="http://purl.org/dc/terms/" xmlns:xsi="http://www.w3.org/2001/XMLSchema-instance" xsi:type="dcterms:W3CDTF">2026-10-02T19:24:50Z</dcterms:created>
  <dcterms:modified xmlns:dcterms="http://purl.org/dc/terms/" xmlns:xsi="http://www.w3.org/2001/XMLSchema-instance" xsi:type="dcterms:W3CDTF">2026-10-02T19:24:50Z</dcterms:modified>
</cp:coreProperties>
</file>